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<sst xmlns="http://schemas.openxmlformats.org/spreadsheetml/2006/main" count="133" uniqueCount="58">
  <si>
    <t>tot # keys</t>
  </si>
  <si>
    <t># generic shift keys (i.e. "f", "g")</t>
  </si>
  <si>
    <t># marked generically-shifted fcns (f ASIN, etc.)</t>
  </si>
  <si>
    <t># primary (unshifted) functions</t>
  </si>
  <si>
    <t>tot # functions</t>
  </si>
  <si>
    <t>tot # marked functions</t>
  </si>
  <si>
    <t>Total Keystroke Count</t>
  </si>
  <si>
    <t>Keyboard Clutter</t>
  </si>
  <si>
    <t>Keystroke Count per Function</t>
  </si>
  <si>
    <t># marked shifted menus (6 fcns/menu)</t>
  </si>
  <si>
    <t>PF=TK-TS</t>
  </si>
  <si>
    <t>KC=MF/TK</t>
  </si>
  <si>
    <t>AKC=TKC/TF</t>
  </si>
  <si>
    <t>SFN=(TK-TS-TM)*TK</t>
  </si>
  <si>
    <t>MF=TM+PF+SFN</t>
  </si>
  <si>
    <t>TF=PF+SFN+(6*TM)</t>
  </si>
  <si>
    <t>TKC=PF+(2*SFN)+(3*6*TM)</t>
  </si>
  <si>
    <t>Clutter</t>
  </si>
  <si>
    <t>Keystroke Count</t>
  </si>
  <si>
    <t># keys</t>
  </si>
  <si>
    <t># shifts</t>
  </si>
  <si>
    <t># menus</t>
  </si>
  <si>
    <t>-</t>
  </si>
  <si>
    <t>tot # keystrokes per menu</t>
  </si>
  <si>
    <t># menu pgs</t>
  </si>
  <si>
    <t>▲</t>
  </si>
  <si>
    <t>▲▲</t>
  </si>
  <si>
    <t>I N P U T S</t>
  </si>
  <si>
    <t>O U T P U T S</t>
  </si>
  <si>
    <t>The Verdict:</t>
  </si>
  <si>
    <t>Keyboards with varying numbers of keys, 1 shift key and no menus:</t>
  </si>
  <si>
    <t>Keyboards with varying numbers of keys, 2 shift keys and no menus:</t>
  </si>
  <si>
    <t>Keyboards with varying numbers of keys, no shift keys and no menus:</t>
  </si>
  <si>
    <t>Keyboards with 35 keys, varying # of shift keys and no menus:</t>
  </si>
  <si>
    <t># marked shifted menus</t>
  </si>
  <si>
    <t># of 6-function pages per menu</t>
  </si>
  <si>
    <t>Keyboards with 35 keys, 1 shift key, 1 menu and varying numbers of 6-function pages per shifted menu:</t>
  </si>
  <si>
    <t xml:space="preserve">Holding all other parameters constant and:  </t>
  </si>
  <si>
    <t>Increasing the number of keyboard keys</t>
  </si>
  <si>
    <t>Increasing the number of shift keys</t>
  </si>
  <si>
    <t>Increase rapidly</t>
  </si>
  <si>
    <t>Increase</t>
  </si>
  <si>
    <t>Increasing the number of 6-function shifted menus</t>
  </si>
  <si>
    <t>Stay the same</t>
  </si>
  <si>
    <t>Increasing the number of 6-fcn menu pages</t>
  </si>
  <si>
    <t>Causes Keyboard Clutter To:</t>
  </si>
  <si>
    <t>And Keystroke Count To:</t>
  </si>
  <si>
    <t>Keyboards with 35 keys, 1 shift key and varying numbers of 6-function shifted menus:</t>
  </si>
  <si>
    <t>Fictitious HP Calculator Keyboards</t>
  </si>
  <si>
    <t>Yellow cells indicate the parameter which is being varied</t>
  </si>
  <si>
    <t>Formulas:</t>
  </si>
  <si>
    <t>(Impractical for size reasons)</t>
  </si>
  <si>
    <t>(Worst solution with respect to minimizing clutter and keystroke count)</t>
  </si>
  <si>
    <t>(Best solution)</t>
  </si>
  <si>
    <t>(Bad solution for keystroke counts)</t>
  </si>
  <si>
    <t>TK (input)</t>
  </si>
  <si>
    <t>TS (input)</t>
  </si>
  <si>
    <t>TM (input)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</si>
</sst>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6" xfId="0" applyFill="1" applyBorder="1" applyAlignment="1">
      <alignment/>
    </xf>
    <xf numFmtId="165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8"/>
  <sheetViews>
    <sheetView tabSelected="1" workbookViewId="0" topLeftCell="A2">
      <pane xSplit="2" topLeftCell="C1" activePane="topRight" state="frozen"/>
      <selection pane="topLeft" activeCell="A1" sqref="A1"/>
      <selection pane="topRight" activeCell="Q11" sqref="Q11"/>
    </sheetView>
  </sheetViews>
  <sheetFormatPr defaultColWidth="9.140625" defaultRowHeight="12.75"/>
  <cols>
    <col min="2" max="2" width="40.421875" style="0" bestFit="1" customWidth="1"/>
    <col min="18" max="18" width="9.00390625" style="0" customWidth="1"/>
    <col min="20" max="20" width="10.7109375" style="0" bestFit="1" customWidth="1"/>
  </cols>
  <sheetData>
    <row r="1" ht="12.75">
      <c r="P1" s="4"/>
    </row>
    <row r="2" spans="4:10" ht="18">
      <c r="D2" s="30" t="s">
        <v>48</v>
      </c>
      <c r="E2" s="30"/>
      <c r="F2" s="30"/>
      <c r="G2" s="30"/>
      <c r="H2" s="31"/>
      <c r="I2" s="31"/>
      <c r="J2" s="31"/>
    </row>
    <row r="3" spans="4:8" ht="12.75">
      <c r="D3" s="31" t="s">
        <v>49</v>
      </c>
      <c r="E3" s="31"/>
      <c r="F3" s="31"/>
      <c r="G3" s="31"/>
      <c r="H3" s="31"/>
    </row>
    <row r="5" spans="2:14" ht="12.75">
      <c r="B5" s="31" t="s">
        <v>33</v>
      </c>
      <c r="N5" s="1"/>
    </row>
    <row r="6" spans="14:15" ht="13.5" thickBot="1">
      <c r="N6" s="1"/>
      <c r="O6" s="67" t="s">
        <v>50</v>
      </c>
    </row>
    <row r="7" spans="2:29" s="4" customFormat="1" ht="12.75">
      <c r="B7" s="15" t="s">
        <v>0</v>
      </c>
      <c r="C7" s="16">
        <v>35</v>
      </c>
      <c r="D7" s="16">
        <v>35</v>
      </c>
      <c r="E7" s="16">
        <v>35</v>
      </c>
      <c r="F7" s="16">
        <v>35</v>
      </c>
      <c r="G7" s="16">
        <v>35</v>
      </c>
      <c r="H7" s="16">
        <v>35</v>
      </c>
      <c r="I7" s="16">
        <v>35</v>
      </c>
      <c r="J7" s="16">
        <v>35</v>
      </c>
      <c r="K7" s="16">
        <v>35</v>
      </c>
      <c r="L7" s="16">
        <v>35</v>
      </c>
      <c r="M7" s="17">
        <v>35</v>
      </c>
      <c r="N7" s="3"/>
      <c r="O7" s="68" t="s">
        <v>55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 ht="12.75">
      <c r="B8" s="18"/>
      <c r="C8" s="5"/>
      <c r="D8" s="5"/>
      <c r="E8" s="5"/>
      <c r="F8" s="5"/>
      <c r="G8" s="5"/>
      <c r="H8" s="5"/>
      <c r="I8" s="5"/>
      <c r="J8" s="5"/>
      <c r="K8" s="5"/>
      <c r="L8" s="5"/>
      <c r="M8" s="19"/>
      <c r="N8" s="3"/>
      <c r="O8" s="3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s="31" customFormat="1" ht="12.75">
      <c r="B9" s="46" t="s">
        <v>1</v>
      </c>
      <c r="C9" s="47">
        <v>0</v>
      </c>
      <c r="D9" s="47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8">
        <v>10</v>
      </c>
      <c r="N9" s="49"/>
      <c r="O9" s="31" t="s">
        <v>56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2:29" ht="12.7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  <c r="N10" s="3"/>
      <c r="O10" s="3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ht="12.75">
      <c r="B11" s="18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9">
        <v>0</v>
      </c>
      <c r="N11" s="3"/>
      <c r="O11" s="31" t="s">
        <v>57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ht="7.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"/>
      <c r="O12" s="6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ht="12.75">
      <c r="B13" s="18" t="s">
        <v>3</v>
      </c>
      <c r="C13" s="5">
        <f aca="true" t="shared" si="0" ref="C13:M13">C7-C9</f>
        <v>35</v>
      </c>
      <c r="D13" s="5">
        <f t="shared" si="0"/>
        <v>34</v>
      </c>
      <c r="E13" s="5">
        <f t="shared" si="0"/>
        <v>33</v>
      </c>
      <c r="F13" s="5">
        <f t="shared" si="0"/>
        <v>32</v>
      </c>
      <c r="G13" s="5">
        <f t="shared" si="0"/>
        <v>31</v>
      </c>
      <c r="H13" s="5">
        <f t="shared" si="0"/>
        <v>30</v>
      </c>
      <c r="I13" s="5">
        <f t="shared" si="0"/>
        <v>29</v>
      </c>
      <c r="J13" s="5">
        <f t="shared" si="0"/>
        <v>28</v>
      </c>
      <c r="K13" s="5">
        <f t="shared" si="0"/>
        <v>27</v>
      </c>
      <c r="L13" s="5">
        <f t="shared" si="0"/>
        <v>26</v>
      </c>
      <c r="M13" s="19">
        <f t="shared" si="0"/>
        <v>25</v>
      </c>
      <c r="N13" s="3"/>
      <c r="O13" s="31" t="s">
        <v>10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29" ht="12.75">
      <c r="B14" s="18"/>
      <c r="C14" s="5"/>
      <c r="D14" s="5"/>
      <c r="E14" s="5"/>
      <c r="F14" s="5"/>
      <c r="G14" s="5"/>
      <c r="H14" s="5"/>
      <c r="I14" s="5"/>
      <c r="J14" s="5"/>
      <c r="K14" s="5"/>
      <c r="L14" s="5"/>
      <c r="M14" s="19"/>
      <c r="N14" s="3"/>
      <c r="O14" s="3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29" ht="12.75">
      <c r="B15" s="18" t="s">
        <v>2</v>
      </c>
      <c r="C15" s="5">
        <f aca="true" t="shared" si="1" ref="C15:H15">(C7-C9)*C9</f>
        <v>0</v>
      </c>
      <c r="D15" s="5">
        <f t="shared" si="1"/>
        <v>34</v>
      </c>
      <c r="E15" s="5">
        <f t="shared" si="1"/>
        <v>66</v>
      </c>
      <c r="F15" s="5">
        <f t="shared" si="1"/>
        <v>96</v>
      </c>
      <c r="G15" s="5">
        <f t="shared" si="1"/>
        <v>124</v>
      </c>
      <c r="H15" s="5">
        <f t="shared" si="1"/>
        <v>150</v>
      </c>
      <c r="I15" s="5">
        <f>(I7-I9)*I9</f>
        <v>174</v>
      </c>
      <c r="J15" s="5">
        <f>(J7-J9)*J9</f>
        <v>196</v>
      </c>
      <c r="K15" s="5">
        <f>(K7-K9)*K9</f>
        <v>216</v>
      </c>
      <c r="L15" s="5">
        <f>(L7-L9)*L9</f>
        <v>234</v>
      </c>
      <c r="M15" s="19">
        <f>(M7-M9)*M9</f>
        <v>250</v>
      </c>
      <c r="N15" s="3"/>
      <c r="O15" s="31" t="s">
        <v>13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29" ht="12.75"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19"/>
      <c r="N16" s="3"/>
      <c r="O16" s="3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2.75">
      <c r="B17" s="18" t="s">
        <v>5</v>
      </c>
      <c r="C17" s="5">
        <f aca="true" t="shared" si="2" ref="C17:H17">C13+C15</f>
        <v>35</v>
      </c>
      <c r="D17" s="5">
        <f t="shared" si="2"/>
        <v>68</v>
      </c>
      <c r="E17" s="5">
        <f t="shared" si="2"/>
        <v>99</v>
      </c>
      <c r="F17" s="5">
        <f t="shared" si="2"/>
        <v>128</v>
      </c>
      <c r="G17" s="5">
        <f t="shared" si="2"/>
        <v>155</v>
      </c>
      <c r="H17" s="5">
        <f t="shared" si="2"/>
        <v>180</v>
      </c>
      <c r="I17" s="5">
        <f>I13+I15</f>
        <v>203</v>
      </c>
      <c r="J17" s="5">
        <f>J13+J15</f>
        <v>224</v>
      </c>
      <c r="K17" s="5">
        <f>K13+K15</f>
        <v>243</v>
      </c>
      <c r="L17" s="5">
        <f>L13+L15</f>
        <v>260</v>
      </c>
      <c r="M17" s="19">
        <f>M13+M15</f>
        <v>275</v>
      </c>
      <c r="N17" s="3"/>
      <c r="O17" s="31" t="s">
        <v>14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12.75"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19"/>
      <c r="N18" s="3"/>
      <c r="O18" s="3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s="31" customFormat="1" ht="12.75">
      <c r="B19" s="39" t="s">
        <v>7</v>
      </c>
      <c r="C19" s="40">
        <f aca="true" t="shared" si="3" ref="C19:H19">C17/C7</f>
        <v>1</v>
      </c>
      <c r="D19" s="40">
        <f t="shared" si="3"/>
        <v>1.9428571428571428</v>
      </c>
      <c r="E19" s="40">
        <f t="shared" si="3"/>
        <v>2.8285714285714287</v>
      </c>
      <c r="F19" s="40">
        <f t="shared" si="3"/>
        <v>3.657142857142857</v>
      </c>
      <c r="G19" s="40">
        <f t="shared" si="3"/>
        <v>4.428571428571429</v>
      </c>
      <c r="H19" s="40">
        <f t="shared" si="3"/>
        <v>5.142857142857143</v>
      </c>
      <c r="I19" s="40">
        <f>I17/I7</f>
        <v>5.8</v>
      </c>
      <c r="J19" s="40">
        <f>J17/J7</f>
        <v>6.4</v>
      </c>
      <c r="K19" s="40">
        <f>K17/K7</f>
        <v>6.942857142857143</v>
      </c>
      <c r="L19" s="40">
        <f>L17/L7</f>
        <v>7.428571428571429</v>
      </c>
      <c r="M19" s="41">
        <f>M17/M7</f>
        <v>7.857142857142857</v>
      </c>
      <c r="N19" s="42"/>
      <c r="O19" s="31" t="s">
        <v>11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2:29" ht="12.75">
      <c r="B20" s="1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0"/>
      <c r="N20" s="11"/>
      <c r="O20" s="3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ht="12.75">
      <c r="B21" s="18" t="s">
        <v>4</v>
      </c>
      <c r="C21" s="14">
        <f aca="true" t="shared" si="4" ref="C21:M21">C13+C15+(6*C11)</f>
        <v>35</v>
      </c>
      <c r="D21" s="14">
        <f t="shared" si="4"/>
        <v>68</v>
      </c>
      <c r="E21" s="14">
        <f t="shared" si="4"/>
        <v>99</v>
      </c>
      <c r="F21" s="14">
        <f t="shared" si="4"/>
        <v>128</v>
      </c>
      <c r="G21" s="14">
        <f t="shared" si="4"/>
        <v>155</v>
      </c>
      <c r="H21" s="14">
        <f t="shared" si="4"/>
        <v>180</v>
      </c>
      <c r="I21" s="14">
        <f t="shared" si="4"/>
        <v>203</v>
      </c>
      <c r="J21" s="14">
        <f t="shared" si="4"/>
        <v>224</v>
      </c>
      <c r="K21" s="14">
        <f t="shared" si="4"/>
        <v>243</v>
      </c>
      <c r="L21" s="14">
        <f t="shared" si="4"/>
        <v>260</v>
      </c>
      <c r="M21" s="23">
        <f t="shared" si="4"/>
        <v>275</v>
      </c>
      <c r="N21" s="11"/>
      <c r="O21" s="31" t="s">
        <v>15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ht="12.75"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19"/>
      <c r="N22" s="3"/>
      <c r="O22" s="3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12.75">
      <c r="B23" s="18" t="s">
        <v>6</v>
      </c>
      <c r="C23" s="5">
        <f aca="true" t="shared" si="5" ref="C23:H23">C13+(2*C15)+(3*6*C11)</f>
        <v>35</v>
      </c>
      <c r="D23" s="5">
        <f t="shared" si="5"/>
        <v>102</v>
      </c>
      <c r="E23" s="5">
        <f t="shared" si="5"/>
        <v>165</v>
      </c>
      <c r="F23" s="5">
        <f t="shared" si="5"/>
        <v>224</v>
      </c>
      <c r="G23" s="5">
        <f t="shared" si="5"/>
        <v>279</v>
      </c>
      <c r="H23" s="5">
        <f t="shared" si="5"/>
        <v>330</v>
      </c>
      <c r="I23" s="5">
        <f>I13+(2*I15)</f>
        <v>377</v>
      </c>
      <c r="J23" s="5">
        <f>J13+(2*J15)</f>
        <v>420</v>
      </c>
      <c r="K23" s="5">
        <f>K13+(2*K15)</f>
        <v>459</v>
      </c>
      <c r="L23" s="5">
        <f>L13+(2*L15)</f>
        <v>494</v>
      </c>
      <c r="M23" s="19">
        <f>M13+(2*M15)</f>
        <v>525</v>
      </c>
      <c r="N23" s="3"/>
      <c r="O23" s="31" t="s">
        <v>16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ht="12.75"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19"/>
      <c r="N24" s="3"/>
      <c r="O24" s="3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s="31" customFormat="1" ht="13.5" thickBot="1">
      <c r="B25" s="43" t="s">
        <v>8</v>
      </c>
      <c r="C25" s="44">
        <f aca="true" t="shared" si="6" ref="C25:H25">C23/C17</f>
        <v>1</v>
      </c>
      <c r="D25" s="44">
        <f t="shared" si="6"/>
        <v>1.5</v>
      </c>
      <c r="E25" s="44">
        <f t="shared" si="6"/>
        <v>1.6666666666666667</v>
      </c>
      <c r="F25" s="44">
        <f t="shared" si="6"/>
        <v>1.75</v>
      </c>
      <c r="G25" s="44">
        <f t="shared" si="6"/>
        <v>1.8</v>
      </c>
      <c r="H25" s="44">
        <f t="shared" si="6"/>
        <v>1.8333333333333333</v>
      </c>
      <c r="I25" s="44">
        <f>I23/I17</f>
        <v>1.8571428571428572</v>
      </c>
      <c r="J25" s="44">
        <f>J23/J17</f>
        <v>1.875</v>
      </c>
      <c r="K25" s="44">
        <f>K23/K17</f>
        <v>1.8888888888888888</v>
      </c>
      <c r="L25" s="44">
        <f>L23/L17</f>
        <v>1.9</v>
      </c>
      <c r="M25" s="45">
        <f>M23/M17</f>
        <v>1.9090909090909092</v>
      </c>
      <c r="N25" s="42"/>
      <c r="O25" s="31" t="s">
        <v>12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2:29" ht="12.7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4:29" ht="12.75"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2" ht="12.75">
      <c r="B28" s="31" t="s">
        <v>32</v>
      </c>
      <c r="K28" s="31" t="s">
        <v>30</v>
      </c>
      <c r="V28" s="31" t="s">
        <v>31</v>
      </c>
    </row>
    <row r="29" ht="13.5" thickBot="1"/>
    <row r="30" spans="2:30" s="31" customFormat="1" ht="12.75">
      <c r="B30" s="50" t="s">
        <v>0</v>
      </c>
      <c r="C30" s="51">
        <v>35</v>
      </c>
      <c r="D30" s="51">
        <v>36</v>
      </c>
      <c r="E30" s="51">
        <v>37</v>
      </c>
      <c r="F30" s="51">
        <v>38</v>
      </c>
      <c r="G30" s="51">
        <v>39</v>
      </c>
      <c r="H30" s="52">
        <v>40</v>
      </c>
      <c r="J30" s="69" t="s">
        <v>0</v>
      </c>
      <c r="K30" s="70"/>
      <c r="L30" s="70"/>
      <c r="M30" s="71"/>
      <c r="N30" s="51">
        <v>35</v>
      </c>
      <c r="O30" s="51">
        <v>36</v>
      </c>
      <c r="P30" s="51">
        <v>37</v>
      </c>
      <c r="Q30" s="51">
        <v>38</v>
      </c>
      <c r="R30" s="51">
        <v>39</v>
      </c>
      <c r="S30" s="52">
        <v>40</v>
      </c>
      <c r="U30" s="69" t="s">
        <v>0</v>
      </c>
      <c r="V30" s="70"/>
      <c r="W30" s="70"/>
      <c r="X30" s="71"/>
      <c r="Y30" s="51">
        <v>35</v>
      </c>
      <c r="Z30" s="51">
        <v>36</v>
      </c>
      <c r="AA30" s="51">
        <v>37</v>
      </c>
      <c r="AB30" s="51">
        <v>38</v>
      </c>
      <c r="AC30" s="51">
        <v>39</v>
      </c>
      <c r="AD30" s="52">
        <v>40</v>
      </c>
    </row>
    <row r="31" spans="2:30" ht="12.75">
      <c r="B31" s="18"/>
      <c r="C31" s="5"/>
      <c r="D31" s="5"/>
      <c r="E31" s="5"/>
      <c r="F31" s="5"/>
      <c r="G31" s="5"/>
      <c r="H31" s="7"/>
      <c r="J31" s="75"/>
      <c r="K31" s="76"/>
      <c r="L31" s="76"/>
      <c r="M31" s="77"/>
      <c r="N31" s="5"/>
      <c r="O31" s="5"/>
      <c r="P31" s="5"/>
      <c r="Q31" s="5"/>
      <c r="R31" s="5"/>
      <c r="S31" s="7"/>
      <c r="U31" s="75"/>
      <c r="V31" s="76"/>
      <c r="W31" s="76"/>
      <c r="X31" s="77"/>
      <c r="Y31" s="5"/>
      <c r="Z31" s="5"/>
      <c r="AA31" s="5"/>
      <c r="AB31" s="5"/>
      <c r="AC31" s="5"/>
      <c r="AD31" s="7"/>
    </row>
    <row r="32" spans="2:30" s="4" customFormat="1" ht="12.75">
      <c r="B32" s="21" t="s">
        <v>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9">
        <v>0</v>
      </c>
      <c r="J32" s="72" t="s">
        <v>1</v>
      </c>
      <c r="K32" s="73"/>
      <c r="L32" s="73"/>
      <c r="M32" s="74"/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9">
        <v>1</v>
      </c>
      <c r="U32" s="72" t="s">
        <v>1</v>
      </c>
      <c r="V32" s="73"/>
      <c r="W32" s="73"/>
      <c r="X32" s="74"/>
      <c r="Y32" s="12">
        <v>2</v>
      </c>
      <c r="Z32" s="12">
        <v>2</v>
      </c>
      <c r="AA32" s="12">
        <v>2</v>
      </c>
      <c r="AB32" s="12">
        <v>2</v>
      </c>
      <c r="AC32" s="12">
        <v>2</v>
      </c>
      <c r="AD32" s="19">
        <v>2</v>
      </c>
    </row>
    <row r="33" spans="2:30" s="4" customFormat="1" ht="12.75">
      <c r="B33" s="21"/>
      <c r="C33" s="12"/>
      <c r="D33" s="12"/>
      <c r="E33" s="12"/>
      <c r="F33" s="12"/>
      <c r="G33" s="12"/>
      <c r="H33" s="19"/>
      <c r="J33" s="72"/>
      <c r="K33" s="73"/>
      <c r="L33" s="73"/>
      <c r="M33" s="74"/>
      <c r="N33" s="12"/>
      <c r="O33" s="12"/>
      <c r="P33" s="12"/>
      <c r="Q33" s="12"/>
      <c r="R33" s="12"/>
      <c r="S33" s="19"/>
      <c r="U33" s="72"/>
      <c r="V33" s="73"/>
      <c r="W33" s="73"/>
      <c r="X33" s="74"/>
      <c r="Y33" s="12"/>
      <c r="Z33" s="12"/>
      <c r="AA33" s="12"/>
      <c r="AB33" s="12"/>
      <c r="AC33" s="12"/>
      <c r="AD33" s="19"/>
    </row>
    <row r="34" spans="2:30" s="4" customFormat="1" ht="12.75">
      <c r="B34" s="18" t="s">
        <v>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9">
        <v>0</v>
      </c>
      <c r="J34" s="75" t="s">
        <v>9</v>
      </c>
      <c r="K34" s="76"/>
      <c r="L34" s="76"/>
      <c r="M34" s="77"/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9">
        <v>0</v>
      </c>
      <c r="U34" s="75" t="s">
        <v>9</v>
      </c>
      <c r="V34" s="76"/>
      <c r="W34" s="76"/>
      <c r="X34" s="77"/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9">
        <v>0</v>
      </c>
    </row>
    <row r="35" spans="2:30" ht="7.5" customHeight="1">
      <c r="B35" s="34"/>
      <c r="C35" s="35"/>
      <c r="D35" s="35"/>
      <c r="E35" s="35"/>
      <c r="F35" s="35"/>
      <c r="G35" s="35"/>
      <c r="H35" s="36"/>
      <c r="J35" s="87"/>
      <c r="K35" s="88"/>
      <c r="L35" s="88"/>
      <c r="M35" s="89"/>
      <c r="N35" s="35"/>
      <c r="O35" s="35"/>
      <c r="P35" s="35"/>
      <c r="Q35" s="35"/>
      <c r="R35" s="35"/>
      <c r="S35" s="36"/>
      <c r="U35" s="87"/>
      <c r="V35" s="88"/>
      <c r="W35" s="88"/>
      <c r="X35" s="89"/>
      <c r="Y35" s="35"/>
      <c r="Z35" s="35"/>
      <c r="AA35" s="35"/>
      <c r="AB35" s="35"/>
      <c r="AC35" s="35"/>
      <c r="AD35" s="36"/>
    </row>
    <row r="36" spans="2:30" ht="12.75">
      <c r="B36" s="18" t="s">
        <v>3</v>
      </c>
      <c r="C36" s="5">
        <f aca="true" t="shared" si="7" ref="C36:H36">C30-C32</f>
        <v>35</v>
      </c>
      <c r="D36" s="5">
        <f t="shared" si="7"/>
        <v>36</v>
      </c>
      <c r="E36" s="5">
        <f t="shared" si="7"/>
        <v>37</v>
      </c>
      <c r="F36" s="5">
        <f t="shared" si="7"/>
        <v>38</v>
      </c>
      <c r="G36" s="5">
        <f t="shared" si="7"/>
        <v>39</v>
      </c>
      <c r="H36" s="7">
        <f t="shared" si="7"/>
        <v>40</v>
      </c>
      <c r="J36" s="75" t="s">
        <v>3</v>
      </c>
      <c r="K36" s="76"/>
      <c r="L36" s="76"/>
      <c r="M36" s="77"/>
      <c r="N36" s="5">
        <f aca="true" t="shared" si="8" ref="N36:S36">N30-N32</f>
        <v>34</v>
      </c>
      <c r="O36" s="5">
        <f t="shared" si="8"/>
        <v>35</v>
      </c>
      <c r="P36" s="5">
        <f t="shared" si="8"/>
        <v>36</v>
      </c>
      <c r="Q36" s="5">
        <f t="shared" si="8"/>
        <v>37</v>
      </c>
      <c r="R36" s="5">
        <f t="shared" si="8"/>
        <v>38</v>
      </c>
      <c r="S36" s="7">
        <f t="shared" si="8"/>
        <v>39</v>
      </c>
      <c r="U36" s="75" t="s">
        <v>3</v>
      </c>
      <c r="V36" s="76"/>
      <c r="W36" s="76"/>
      <c r="X36" s="77"/>
      <c r="Y36" s="5">
        <f aca="true" t="shared" si="9" ref="Y36:AD36">Y30-Y32</f>
        <v>33</v>
      </c>
      <c r="Z36" s="5">
        <f t="shared" si="9"/>
        <v>34</v>
      </c>
      <c r="AA36" s="5">
        <f t="shared" si="9"/>
        <v>35</v>
      </c>
      <c r="AB36" s="5">
        <f t="shared" si="9"/>
        <v>36</v>
      </c>
      <c r="AC36" s="5">
        <f t="shared" si="9"/>
        <v>37</v>
      </c>
      <c r="AD36" s="7">
        <f t="shared" si="9"/>
        <v>38</v>
      </c>
    </row>
    <row r="37" spans="2:30" ht="12.75">
      <c r="B37" s="18"/>
      <c r="C37" s="5"/>
      <c r="D37" s="5"/>
      <c r="E37" s="5"/>
      <c r="F37" s="5"/>
      <c r="G37" s="5"/>
      <c r="H37" s="7"/>
      <c r="J37" s="75"/>
      <c r="K37" s="76"/>
      <c r="L37" s="76"/>
      <c r="M37" s="77"/>
      <c r="N37" s="5"/>
      <c r="O37" s="5"/>
      <c r="P37" s="5"/>
      <c r="Q37" s="5"/>
      <c r="R37" s="5"/>
      <c r="S37" s="7"/>
      <c r="U37" s="75"/>
      <c r="V37" s="76"/>
      <c r="W37" s="76"/>
      <c r="X37" s="77"/>
      <c r="Y37" s="5"/>
      <c r="Z37" s="5"/>
      <c r="AA37" s="5"/>
      <c r="AB37" s="5"/>
      <c r="AC37" s="5"/>
      <c r="AD37" s="7"/>
    </row>
    <row r="38" spans="2:30" ht="12.75">
      <c r="B38" s="18" t="s">
        <v>2</v>
      </c>
      <c r="C38" s="5">
        <f aca="true" t="shared" si="10" ref="C38:H38">(C30-C32)*C32</f>
        <v>0</v>
      </c>
      <c r="D38" s="5">
        <f t="shared" si="10"/>
        <v>0</v>
      </c>
      <c r="E38" s="5">
        <f t="shared" si="10"/>
        <v>0</v>
      </c>
      <c r="F38" s="5">
        <f t="shared" si="10"/>
        <v>0</v>
      </c>
      <c r="G38" s="5">
        <f t="shared" si="10"/>
        <v>0</v>
      </c>
      <c r="H38" s="7">
        <f t="shared" si="10"/>
        <v>0</v>
      </c>
      <c r="J38" s="18" t="s">
        <v>2</v>
      </c>
      <c r="K38" s="5"/>
      <c r="L38" s="5"/>
      <c r="M38" s="5"/>
      <c r="N38" s="5">
        <f aca="true" t="shared" si="11" ref="N38:S38">(N30-N32)*N32</f>
        <v>34</v>
      </c>
      <c r="O38" s="5">
        <f t="shared" si="11"/>
        <v>35</v>
      </c>
      <c r="P38" s="5">
        <f t="shared" si="11"/>
        <v>36</v>
      </c>
      <c r="Q38" s="5">
        <f t="shared" si="11"/>
        <v>37</v>
      </c>
      <c r="R38" s="5">
        <f t="shared" si="11"/>
        <v>38</v>
      </c>
      <c r="S38" s="7">
        <f t="shared" si="11"/>
        <v>39</v>
      </c>
      <c r="U38" s="18" t="s">
        <v>2</v>
      </c>
      <c r="V38" s="5"/>
      <c r="W38" s="5"/>
      <c r="X38" s="5"/>
      <c r="Y38" s="5">
        <f aca="true" t="shared" si="12" ref="Y38:AD38">(Y30-Y32)*Y32</f>
        <v>66</v>
      </c>
      <c r="Z38" s="5">
        <f t="shared" si="12"/>
        <v>68</v>
      </c>
      <c r="AA38" s="5">
        <f t="shared" si="12"/>
        <v>70</v>
      </c>
      <c r="AB38" s="5">
        <f t="shared" si="12"/>
        <v>72</v>
      </c>
      <c r="AC38" s="5">
        <f t="shared" si="12"/>
        <v>74</v>
      </c>
      <c r="AD38" s="7">
        <f t="shared" si="12"/>
        <v>76</v>
      </c>
    </row>
    <row r="39" spans="2:30" ht="12.75">
      <c r="B39" s="18"/>
      <c r="C39" s="5"/>
      <c r="D39" s="5"/>
      <c r="E39" s="5"/>
      <c r="F39" s="5"/>
      <c r="G39" s="5"/>
      <c r="H39" s="7"/>
      <c r="J39" s="75"/>
      <c r="K39" s="76"/>
      <c r="L39" s="76"/>
      <c r="M39" s="77"/>
      <c r="N39" s="5"/>
      <c r="O39" s="5"/>
      <c r="P39" s="5"/>
      <c r="Q39" s="5"/>
      <c r="R39" s="5"/>
      <c r="S39" s="7"/>
      <c r="U39" s="75"/>
      <c r="V39" s="76"/>
      <c r="W39" s="76"/>
      <c r="X39" s="77"/>
      <c r="Y39" s="5"/>
      <c r="Z39" s="5"/>
      <c r="AA39" s="5"/>
      <c r="AB39" s="5"/>
      <c r="AC39" s="5"/>
      <c r="AD39" s="7"/>
    </row>
    <row r="40" spans="2:30" ht="12.75">
      <c r="B40" s="18" t="s">
        <v>5</v>
      </c>
      <c r="C40" s="5">
        <f aca="true" t="shared" si="13" ref="C40:H40">C36+C38</f>
        <v>35</v>
      </c>
      <c r="D40" s="5">
        <f t="shared" si="13"/>
        <v>36</v>
      </c>
      <c r="E40" s="5">
        <f t="shared" si="13"/>
        <v>37</v>
      </c>
      <c r="F40" s="5">
        <f t="shared" si="13"/>
        <v>38</v>
      </c>
      <c r="G40" s="5">
        <f t="shared" si="13"/>
        <v>39</v>
      </c>
      <c r="H40" s="7">
        <f t="shared" si="13"/>
        <v>40</v>
      </c>
      <c r="J40" s="75" t="s">
        <v>5</v>
      </c>
      <c r="K40" s="76"/>
      <c r="L40" s="76"/>
      <c r="M40" s="77"/>
      <c r="N40" s="5">
        <f aca="true" t="shared" si="14" ref="N40:S40">N36+N38</f>
        <v>68</v>
      </c>
      <c r="O40" s="5">
        <f t="shared" si="14"/>
        <v>70</v>
      </c>
      <c r="P40" s="5">
        <f t="shared" si="14"/>
        <v>72</v>
      </c>
      <c r="Q40" s="5">
        <f t="shared" si="14"/>
        <v>74</v>
      </c>
      <c r="R40" s="5">
        <f t="shared" si="14"/>
        <v>76</v>
      </c>
      <c r="S40" s="7">
        <f t="shared" si="14"/>
        <v>78</v>
      </c>
      <c r="U40" s="75" t="s">
        <v>5</v>
      </c>
      <c r="V40" s="76"/>
      <c r="W40" s="76"/>
      <c r="X40" s="77"/>
      <c r="Y40" s="5">
        <f aca="true" t="shared" si="15" ref="Y40:AD40">Y36+Y38</f>
        <v>99</v>
      </c>
      <c r="Z40" s="5">
        <f t="shared" si="15"/>
        <v>102</v>
      </c>
      <c r="AA40" s="5">
        <f t="shared" si="15"/>
        <v>105</v>
      </c>
      <c r="AB40" s="5">
        <f t="shared" si="15"/>
        <v>108</v>
      </c>
      <c r="AC40" s="5">
        <f t="shared" si="15"/>
        <v>111</v>
      </c>
      <c r="AD40" s="7">
        <f t="shared" si="15"/>
        <v>114</v>
      </c>
    </row>
    <row r="41" spans="2:30" ht="12.75">
      <c r="B41" s="18"/>
      <c r="C41" s="5"/>
      <c r="D41" s="5"/>
      <c r="E41" s="5"/>
      <c r="F41" s="5"/>
      <c r="G41" s="5"/>
      <c r="H41" s="7"/>
      <c r="J41" s="75"/>
      <c r="K41" s="76"/>
      <c r="L41" s="76"/>
      <c r="M41" s="77"/>
      <c r="N41" s="5"/>
      <c r="O41" s="5"/>
      <c r="P41" s="5"/>
      <c r="Q41" s="5"/>
      <c r="R41" s="5"/>
      <c r="S41" s="7"/>
      <c r="U41" s="75"/>
      <c r="V41" s="76"/>
      <c r="W41" s="76"/>
      <c r="X41" s="77"/>
      <c r="Y41" s="5"/>
      <c r="Z41" s="5"/>
      <c r="AA41" s="5"/>
      <c r="AB41" s="5"/>
      <c r="AC41" s="5"/>
      <c r="AD41" s="7"/>
    </row>
    <row r="42" spans="2:30" s="31" customFormat="1" ht="12.75">
      <c r="B42" s="39" t="s">
        <v>7</v>
      </c>
      <c r="C42" s="40">
        <f aca="true" t="shared" si="16" ref="C42:H42">C40/C30</f>
        <v>1</v>
      </c>
      <c r="D42" s="40">
        <f t="shared" si="16"/>
        <v>1</v>
      </c>
      <c r="E42" s="40">
        <f t="shared" si="16"/>
        <v>1</v>
      </c>
      <c r="F42" s="40">
        <f t="shared" si="16"/>
        <v>1</v>
      </c>
      <c r="G42" s="40">
        <f t="shared" si="16"/>
        <v>1</v>
      </c>
      <c r="H42" s="53">
        <f t="shared" si="16"/>
        <v>1</v>
      </c>
      <c r="J42" s="78" t="s">
        <v>7</v>
      </c>
      <c r="K42" s="79"/>
      <c r="L42" s="79"/>
      <c r="M42" s="80"/>
      <c r="N42" s="40">
        <f aca="true" t="shared" si="17" ref="N42:S42">N40/N30</f>
        <v>1.9428571428571428</v>
      </c>
      <c r="O42" s="40">
        <f t="shared" si="17"/>
        <v>1.9444444444444444</v>
      </c>
      <c r="P42" s="40">
        <f t="shared" si="17"/>
        <v>1.945945945945946</v>
      </c>
      <c r="Q42" s="40">
        <f t="shared" si="17"/>
        <v>1.9473684210526316</v>
      </c>
      <c r="R42" s="40">
        <f t="shared" si="17"/>
        <v>1.9487179487179487</v>
      </c>
      <c r="S42" s="53">
        <f t="shared" si="17"/>
        <v>1.95</v>
      </c>
      <c r="U42" s="78" t="s">
        <v>7</v>
      </c>
      <c r="V42" s="79"/>
      <c r="W42" s="79"/>
      <c r="X42" s="80"/>
      <c r="Y42" s="40">
        <f aca="true" t="shared" si="18" ref="Y42:AD42">Y40/Y30</f>
        <v>2.8285714285714287</v>
      </c>
      <c r="Z42" s="40">
        <f t="shared" si="18"/>
        <v>2.8333333333333335</v>
      </c>
      <c r="AA42" s="40">
        <f t="shared" si="18"/>
        <v>2.8378378378378377</v>
      </c>
      <c r="AB42" s="40">
        <f t="shared" si="18"/>
        <v>2.8421052631578947</v>
      </c>
      <c r="AC42" s="40">
        <f t="shared" si="18"/>
        <v>2.8461538461538463</v>
      </c>
      <c r="AD42" s="53">
        <f t="shared" si="18"/>
        <v>2.85</v>
      </c>
    </row>
    <row r="43" spans="2:30" ht="12.75">
      <c r="B43" s="18"/>
      <c r="C43" s="13"/>
      <c r="D43" s="13"/>
      <c r="E43" s="13"/>
      <c r="F43" s="13"/>
      <c r="G43" s="13"/>
      <c r="H43" s="22"/>
      <c r="J43" s="75"/>
      <c r="K43" s="76"/>
      <c r="L43" s="76"/>
      <c r="M43" s="77"/>
      <c r="N43" s="13"/>
      <c r="O43" s="13"/>
      <c r="P43" s="13"/>
      <c r="Q43" s="13"/>
      <c r="R43" s="13"/>
      <c r="S43" s="22"/>
      <c r="U43" s="75"/>
      <c r="V43" s="76"/>
      <c r="W43" s="76"/>
      <c r="X43" s="77"/>
      <c r="Y43" s="13"/>
      <c r="Z43" s="13"/>
      <c r="AA43" s="13"/>
      <c r="AB43" s="13"/>
      <c r="AC43" s="13"/>
      <c r="AD43" s="22"/>
    </row>
    <row r="44" spans="2:30" ht="12.75">
      <c r="B44" s="18" t="s">
        <v>4</v>
      </c>
      <c r="C44" s="14">
        <f aca="true" t="shared" si="19" ref="C44:H44">C36+C38+(6*C34)</f>
        <v>35</v>
      </c>
      <c r="D44" s="14">
        <f t="shared" si="19"/>
        <v>36</v>
      </c>
      <c r="E44" s="14">
        <f t="shared" si="19"/>
        <v>37</v>
      </c>
      <c r="F44" s="14">
        <f t="shared" si="19"/>
        <v>38</v>
      </c>
      <c r="G44" s="14">
        <f t="shared" si="19"/>
        <v>39</v>
      </c>
      <c r="H44" s="23">
        <f t="shared" si="19"/>
        <v>40</v>
      </c>
      <c r="J44" s="75" t="s">
        <v>4</v>
      </c>
      <c r="K44" s="76"/>
      <c r="L44" s="76"/>
      <c r="M44" s="77"/>
      <c r="N44" s="14">
        <f aca="true" t="shared" si="20" ref="N44:S44">N36+N38+(6*N34)</f>
        <v>68</v>
      </c>
      <c r="O44" s="14">
        <f t="shared" si="20"/>
        <v>70</v>
      </c>
      <c r="P44" s="14">
        <f t="shared" si="20"/>
        <v>72</v>
      </c>
      <c r="Q44" s="14">
        <f t="shared" si="20"/>
        <v>74</v>
      </c>
      <c r="R44" s="14">
        <f t="shared" si="20"/>
        <v>76</v>
      </c>
      <c r="S44" s="23">
        <f t="shared" si="20"/>
        <v>78</v>
      </c>
      <c r="U44" s="75" t="s">
        <v>4</v>
      </c>
      <c r="V44" s="76"/>
      <c r="W44" s="76"/>
      <c r="X44" s="77"/>
      <c r="Y44" s="14">
        <f aca="true" t="shared" si="21" ref="Y44:AD44">Y36+Y38+(6*Y34)</f>
        <v>99</v>
      </c>
      <c r="Z44" s="14">
        <f t="shared" si="21"/>
        <v>102</v>
      </c>
      <c r="AA44" s="14">
        <f t="shared" si="21"/>
        <v>105</v>
      </c>
      <c r="AB44" s="14">
        <f t="shared" si="21"/>
        <v>108</v>
      </c>
      <c r="AC44" s="14">
        <f t="shared" si="21"/>
        <v>111</v>
      </c>
      <c r="AD44" s="23">
        <f t="shared" si="21"/>
        <v>114</v>
      </c>
    </row>
    <row r="45" spans="2:30" ht="12.75">
      <c r="B45" s="18"/>
      <c r="C45" s="5"/>
      <c r="D45" s="5"/>
      <c r="E45" s="5"/>
      <c r="F45" s="5"/>
      <c r="G45" s="5"/>
      <c r="H45" s="7"/>
      <c r="J45" s="75"/>
      <c r="K45" s="76"/>
      <c r="L45" s="76"/>
      <c r="M45" s="77"/>
      <c r="N45" s="5"/>
      <c r="O45" s="5"/>
      <c r="P45" s="5"/>
      <c r="Q45" s="5"/>
      <c r="R45" s="5"/>
      <c r="S45" s="7"/>
      <c r="U45" s="75"/>
      <c r="V45" s="76"/>
      <c r="W45" s="76"/>
      <c r="X45" s="77"/>
      <c r="Y45" s="5"/>
      <c r="Z45" s="5"/>
      <c r="AA45" s="5"/>
      <c r="AB45" s="5"/>
      <c r="AC45" s="5"/>
      <c r="AD45" s="7"/>
    </row>
    <row r="46" spans="2:30" ht="12.75">
      <c r="B46" s="18" t="s">
        <v>6</v>
      </c>
      <c r="C46" s="5">
        <f aca="true" t="shared" si="22" ref="C46:H46">C36+(2*C38)+(3*6*C34)</f>
        <v>35</v>
      </c>
      <c r="D46" s="5">
        <f t="shared" si="22"/>
        <v>36</v>
      </c>
      <c r="E46" s="5">
        <f t="shared" si="22"/>
        <v>37</v>
      </c>
      <c r="F46" s="5">
        <f t="shared" si="22"/>
        <v>38</v>
      </c>
      <c r="G46" s="5">
        <f t="shared" si="22"/>
        <v>39</v>
      </c>
      <c r="H46" s="7">
        <f t="shared" si="22"/>
        <v>40</v>
      </c>
      <c r="J46" s="75" t="s">
        <v>6</v>
      </c>
      <c r="K46" s="76"/>
      <c r="L46" s="76"/>
      <c r="M46" s="77"/>
      <c r="N46" s="5">
        <f aca="true" t="shared" si="23" ref="N46:S46">N36+(2*N38)+(3*6*N34)</f>
        <v>102</v>
      </c>
      <c r="O46" s="5">
        <f t="shared" si="23"/>
        <v>105</v>
      </c>
      <c r="P46" s="5">
        <f t="shared" si="23"/>
        <v>108</v>
      </c>
      <c r="Q46" s="5">
        <f t="shared" si="23"/>
        <v>111</v>
      </c>
      <c r="R46" s="5">
        <f t="shared" si="23"/>
        <v>114</v>
      </c>
      <c r="S46" s="7">
        <f t="shared" si="23"/>
        <v>117</v>
      </c>
      <c r="U46" s="75" t="s">
        <v>6</v>
      </c>
      <c r="V46" s="76"/>
      <c r="W46" s="76"/>
      <c r="X46" s="77"/>
      <c r="Y46" s="5">
        <f aca="true" t="shared" si="24" ref="Y46:AD46">Y36+(2*Y38)+(3*6*Y34)</f>
        <v>165</v>
      </c>
      <c r="Z46" s="5">
        <f t="shared" si="24"/>
        <v>170</v>
      </c>
      <c r="AA46" s="5">
        <f t="shared" si="24"/>
        <v>175</v>
      </c>
      <c r="AB46" s="5">
        <f t="shared" si="24"/>
        <v>180</v>
      </c>
      <c r="AC46" s="5">
        <f t="shared" si="24"/>
        <v>185</v>
      </c>
      <c r="AD46" s="7">
        <f t="shared" si="24"/>
        <v>190</v>
      </c>
    </row>
    <row r="47" spans="2:30" ht="12.75">
      <c r="B47" s="18"/>
      <c r="C47" s="5"/>
      <c r="D47" s="5"/>
      <c r="E47" s="5"/>
      <c r="F47" s="5"/>
      <c r="G47" s="5"/>
      <c r="H47" s="7"/>
      <c r="J47" s="75"/>
      <c r="K47" s="76"/>
      <c r="L47" s="76"/>
      <c r="M47" s="77"/>
      <c r="N47" s="5"/>
      <c r="O47" s="5"/>
      <c r="P47" s="5"/>
      <c r="Q47" s="5"/>
      <c r="R47" s="5"/>
      <c r="S47" s="7"/>
      <c r="U47" s="75"/>
      <c r="V47" s="76"/>
      <c r="W47" s="76"/>
      <c r="X47" s="77"/>
      <c r="Y47" s="5"/>
      <c r="Z47" s="5"/>
      <c r="AA47" s="5"/>
      <c r="AB47" s="5"/>
      <c r="AC47" s="5"/>
      <c r="AD47" s="7"/>
    </row>
    <row r="48" spans="2:30" s="31" customFormat="1" ht="13.5" thickBot="1">
      <c r="B48" s="43" t="s">
        <v>8</v>
      </c>
      <c r="C48" s="44">
        <f aca="true" t="shared" si="25" ref="C48:H48">C46/C40</f>
        <v>1</v>
      </c>
      <c r="D48" s="44">
        <f t="shared" si="25"/>
        <v>1</v>
      </c>
      <c r="E48" s="44">
        <f t="shared" si="25"/>
        <v>1</v>
      </c>
      <c r="F48" s="44">
        <f t="shared" si="25"/>
        <v>1</v>
      </c>
      <c r="G48" s="44">
        <f t="shared" si="25"/>
        <v>1</v>
      </c>
      <c r="H48" s="54">
        <f t="shared" si="25"/>
        <v>1</v>
      </c>
      <c r="J48" s="84" t="s">
        <v>8</v>
      </c>
      <c r="K48" s="85"/>
      <c r="L48" s="85"/>
      <c r="M48" s="86"/>
      <c r="N48" s="44">
        <f aca="true" t="shared" si="26" ref="N48:S48">N46/N40</f>
        <v>1.5</v>
      </c>
      <c r="O48" s="44">
        <f t="shared" si="26"/>
        <v>1.5</v>
      </c>
      <c r="P48" s="44">
        <f t="shared" si="26"/>
        <v>1.5</v>
      </c>
      <c r="Q48" s="44">
        <f t="shared" si="26"/>
        <v>1.5</v>
      </c>
      <c r="R48" s="44">
        <f t="shared" si="26"/>
        <v>1.5</v>
      </c>
      <c r="S48" s="54">
        <f t="shared" si="26"/>
        <v>1.5</v>
      </c>
      <c r="U48" s="84" t="s">
        <v>8</v>
      </c>
      <c r="V48" s="85"/>
      <c r="W48" s="85"/>
      <c r="X48" s="86"/>
      <c r="Y48" s="44">
        <f aca="true" t="shared" si="27" ref="Y48:AD48">Y46/Y40</f>
        <v>1.6666666666666667</v>
      </c>
      <c r="Z48" s="44">
        <f t="shared" si="27"/>
        <v>1.6666666666666667</v>
      </c>
      <c r="AA48" s="44">
        <f t="shared" si="27"/>
        <v>1.6666666666666667</v>
      </c>
      <c r="AB48" s="44">
        <f t="shared" si="27"/>
        <v>1.6666666666666667</v>
      </c>
      <c r="AC48" s="44">
        <f t="shared" si="27"/>
        <v>1.6666666666666667</v>
      </c>
      <c r="AD48" s="54">
        <f t="shared" si="27"/>
        <v>1.6666666666666667</v>
      </c>
    </row>
    <row r="49" spans="2:30" ht="12.75">
      <c r="B49" s="1"/>
      <c r="C49" s="2"/>
      <c r="D49" s="2"/>
      <c r="E49" s="2"/>
      <c r="F49" s="2"/>
      <c r="G49" s="2"/>
      <c r="H49" s="2"/>
      <c r="J49" s="38"/>
      <c r="K49" s="38"/>
      <c r="L49" s="38"/>
      <c r="M49" s="38"/>
      <c r="N49" s="2"/>
      <c r="O49" s="2"/>
      <c r="P49" s="2"/>
      <c r="Q49" s="2"/>
      <c r="R49" s="2"/>
      <c r="S49" s="2"/>
      <c r="U49" s="38"/>
      <c r="V49" s="38"/>
      <c r="W49" s="38"/>
      <c r="X49" s="38"/>
      <c r="Y49" s="2"/>
      <c r="Z49" s="2"/>
      <c r="AA49" s="2"/>
      <c r="AB49" s="2"/>
      <c r="AC49" s="2"/>
      <c r="AD49" s="2"/>
    </row>
    <row r="51" ht="12.75">
      <c r="B51" s="31" t="s">
        <v>47</v>
      </c>
    </row>
    <row r="52" spans="11:22" ht="13.5" thickBot="1">
      <c r="K52" s="62"/>
      <c r="L52" s="62"/>
      <c r="N52" s="1"/>
      <c r="O52" s="1"/>
      <c r="P52" s="1"/>
      <c r="Q52" s="1"/>
      <c r="R52" s="1"/>
      <c r="S52" s="1"/>
      <c r="T52" s="1"/>
      <c r="U52" s="1"/>
      <c r="V52" s="1"/>
    </row>
    <row r="53" spans="2:22" s="4" customFormat="1" ht="12.75">
      <c r="B53" s="15" t="s">
        <v>0</v>
      </c>
      <c r="C53" s="16">
        <v>35</v>
      </c>
      <c r="D53" s="16">
        <v>35</v>
      </c>
      <c r="E53" s="16">
        <v>35</v>
      </c>
      <c r="F53" s="16">
        <v>35</v>
      </c>
      <c r="G53" s="16">
        <v>35</v>
      </c>
      <c r="H53" s="17">
        <v>35</v>
      </c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18"/>
      <c r="C54" s="5"/>
      <c r="D54" s="5"/>
      <c r="E54" s="5"/>
      <c r="F54" s="5"/>
      <c r="G54" s="5"/>
      <c r="H54" s="7"/>
      <c r="N54" s="1"/>
      <c r="O54" s="1"/>
      <c r="P54" s="24"/>
      <c r="Q54" s="1"/>
      <c r="R54" s="1"/>
      <c r="S54" s="1"/>
      <c r="T54" s="1"/>
      <c r="U54" s="1"/>
      <c r="V54" s="1"/>
    </row>
    <row r="55" spans="2:22" ht="12.75">
      <c r="B55" s="18" t="s">
        <v>1</v>
      </c>
      <c r="C55" s="5">
        <v>1</v>
      </c>
      <c r="D55" s="5">
        <v>1</v>
      </c>
      <c r="E55" s="5">
        <v>1</v>
      </c>
      <c r="F55" s="5">
        <v>1</v>
      </c>
      <c r="G55" s="5">
        <v>1</v>
      </c>
      <c r="H55" s="7">
        <v>1</v>
      </c>
      <c r="N55" s="1"/>
      <c r="O55" s="1"/>
      <c r="P55" s="25"/>
      <c r="Q55" s="1"/>
      <c r="R55" s="1"/>
      <c r="S55" s="1"/>
      <c r="T55" s="1"/>
      <c r="U55" s="1"/>
      <c r="V55" s="1"/>
    </row>
    <row r="56" spans="2:22" ht="12.75">
      <c r="B56" s="18"/>
      <c r="C56" s="5"/>
      <c r="D56" s="5"/>
      <c r="E56" s="5"/>
      <c r="F56" s="5"/>
      <c r="G56" s="5"/>
      <c r="H56" s="7"/>
      <c r="N56" s="1"/>
      <c r="O56" s="1"/>
      <c r="P56" s="24"/>
      <c r="Q56" s="1"/>
      <c r="R56" s="1"/>
      <c r="S56" s="1"/>
      <c r="T56" s="1"/>
      <c r="U56" s="1"/>
      <c r="V56" s="1"/>
    </row>
    <row r="57" spans="2:22" ht="12.75">
      <c r="B57" s="46" t="s">
        <v>9</v>
      </c>
      <c r="C57" s="47">
        <v>0</v>
      </c>
      <c r="D57" s="47">
        <v>1</v>
      </c>
      <c r="E57" s="47">
        <v>2</v>
      </c>
      <c r="F57" s="47">
        <v>3</v>
      </c>
      <c r="G57" s="47">
        <v>4</v>
      </c>
      <c r="H57" s="48">
        <v>5</v>
      </c>
      <c r="N57" s="1"/>
      <c r="O57" s="1"/>
      <c r="P57" s="1"/>
      <c r="Q57" s="1"/>
      <c r="R57" s="1"/>
      <c r="S57" s="1"/>
      <c r="T57" s="1"/>
      <c r="U57" s="1"/>
      <c r="V57" s="1"/>
    </row>
    <row r="58" spans="2:22" ht="7.5" customHeight="1">
      <c r="B58" s="34"/>
      <c r="C58" s="35"/>
      <c r="D58" s="35"/>
      <c r="E58" s="35"/>
      <c r="F58" s="35"/>
      <c r="G58" s="35"/>
      <c r="H58" s="36"/>
      <c r="I58" s="4"/>
      <c r="J58" s="4"/>
      <c r="K58" s="4"/>
      <c r="L58" s="4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8" t="s">
        <v>3</v>
      </c>
      <c r="C59" s="5">
        <f aca="true" t="shared" si="28" ref="C59:H59">C53-C55</f>
        <v>34</v>
      </c>
      <c r="D59" s="5">
        <f t="shared" si="28"/>
        <v>34</v>
      </c>
      <c r="E59" s="5">
        <f t="shared" si="28"/>
        <v>34</v>
      </c>
      <c r="F59" s="5">
        <f t="shared" si="28"/>
        <v>34</v>
      </c>
      <c r="G59" s="5">
        <f t="shared" si="28"/>
        <v>34</v>
      </c>
      <c r="H59" s="7">
        <f t="shared" si="28"/>
        <v>34</v>
      </c>
      <c r="N59" s="1"/>
      <c r="O59" s="6"/>
      <c r="P59" s="6"/>
      <c r="Q59" s="6"/>
      <c r="R59" s="26"/>
      <c r="S59" s="27"/>
      <c r="T59" s="6"/>
      <c r="U59" s="1"/>
      <c r="V59" s="1"/>
    </row>
    <row r="60" spans="2:22" ht="12.75">
      <c r="B60" s="18"/>
      <c r="C60" s="5"/>
      <c r="D60" s="5"/>
      <c r="E60" s="5"/>
      <c r="F60" s="5"/>
      <c r="G60" s="5"/>
      <c r="H60" s="7"/>
      <c r="N60" s="1"/>
      <c r="O60" s="28"/>
      <c r="P60" s="29"/>
      <c r="Q60" s="28"/>
      <c r="R60" s="29"/>
      <c r="S60" s="29"/>
      <c r="T60" s="1"/>
      <c r="U60" s="1"/>
      <c r="V60" s="1"/>
    </row>
    <row r="61" spans="2:22" ht="12.75">
      <c r="B61" s="18" t="s">
        <v>2</v>
      </c>
      <c r="C61" s="5">
        <f aca="true" t="shared" si="29" ref="C61:H61">(C53-C55-C57)*C55</f>
        <v>34</v>
      </c>
      <c r="D61" s="5">
        <f t="shared" si="29"/>
        <v>33</v>
      </c>
      <c r="E61" s="5">
        <f t="shared" si="29"/>
        <v>32</v>
      </c>
      <c r="F61" s="5">
        <f t="shared" si="29"/>
        <v>31</v>
      </c>
      <c r="G61" s="5">
        <f t="shared" si="29"/>
        <v>30</v>
      </c>
      <c r="H61" s="7">
        <f t="shared" si="29"/>
        <v>29</v>
      </c>
      <c r="N61" s="1"/>
      <c r="O61" s="29"/>
      <c r="P61" s="28"/>
      <c r="Q61" s="28"/>
      <c r="R61" s="28"/>
      <c r="S61" s="28"/>
      <c r="T61" s="1"/>
      <c r="U61" s="1"/>
      <c r="V61" s="1"/>
    </row>
    <row r="62" spans="2:22" ht="12.75">
      <c r="B62" s="18"/>
      <c r="C62" s="5"/>
      <c r="D62" s="5"/>
      <c r="E62" s="5"/>
      <c r="F62" s="5"/>
      <c r="G62" s="5"/>
      <c r="H62" s="7"/>
      <c r="N62" s="1"/>
      <c r="O62" s="28"/>
      <c r="P62" s="28"/>
      <c r="Q62" s="29"/>
      <c r="R62" s="28"/>
      <c r="S62" s="29"/>
      <c r="T62" s="1"/>
      <c r="U62" s="1"/>
      <c r="V62" s="1"/>
    </row>
    <row r="63" spans="2:22" ht="12.75">
      <c r="B63" s="18" t="s">
        <v>5</v>
      </c>
      <c r="C63" s="5">
        <f aca="true" t="shared" si="30" ref="C63:H63">C59+C61+C57</f>
        <v>68</v>
      </c>
      <c r="D63" s="5">
        <f t="shared" si="30"/>
        <v>68</v>
      </c>
      <c r="E63" s="5">
        <f t="shared" si="30"/>
        <v>68</v>
      </c>
      <c r="F63" s="5">
        <f t="shared" si="30"/>
        <v>68</v>
      </c>
      <c r="G63" s="5">
        <f t="shared" si="30"/>
        <v>68</v>
      </c>
      <c r="H63" s="7">
        <f t="shared" si="30"/>
        <v>68</v>
      </c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8"/>
      <c r="C64" s="5"/>
      <c r="D64" s="5"/>
      <c r="E64" s="5"/>
      <c r="F64" s="5"/>
      <c r="G64" s="5"/>
      <c r="H64" s="7"/>
      <c r="N64" s="1"/>
      <c r="O64" s="1"/>
      <c r="P64" s="1"/>
      <c r="Q64" s="1"/>
      <c r="R64" s="1"/>
      <c r="S64" s="1"/>
      <c r="T64" s="1"/>
      <c r="U64" s="1"/>
      <c r="V64" s="1"/>
    </row>
    <row r="65" spans="2:8" ht="12.75">
      <c r="B65" s="39" t="s">
        <v>7</v>
      </c>
      <c r="C65" s="40">
        <f aca="true" t="shared" si="31" ref="C65:H65">C63/C53</f>
        <v>1.9428571428571428</v>
      </c>
      <c r="D65" s="40">
        <f t="shared" si="31"/>
        <v>1.9428571428571428</v>
      </c>
      <c r="E65" s="40">
        <f t="shared" si="31"/>
        <v>1.9428571428571428</v>
      </c>
      <c r="F65" s="40">
        <f t="shared" si="31"/>
        <v>1.9428571428571428</v>
      </c>
      <c r="G65" s="40">
        <f t="shared" si="31"/>
        <v>1.9428571428571428</v>
      </c>
      <c r="H65" s="53">
        <f t="shared" si="31"/>
        <v>1.9428571428571428</v>
      </c>
    </row>
    <row r="66" spans="2:8" ht="12.75">
      <c r="B66" s="18"/>
      <c r="C66" s="13"/>
      <c r="D66" s="13"/>
      <c r="E66" s="13"/>
      <c r="F66" s="13"/>
      <c r="G66" s="13"/>
      <c r="H66" s="22"/>
    </row>
    <row r="67" spans="2:8" ht="12.75">
      <c r="B67" s="18" t="s">
        <v>4</v>
      </c>
      <c r="C67" s="14">
        <f aca="true" t="shared" si="32" ref="C67:H67">C59+C61+(6*C57)</f>
        <v>68</v>
      </c>
      <c r="D67" s="14">
        <f t="shared" si="32"/>
        <v>73</v>
      </c>
      <c r="E67" s="14">
        <f t="shared" si="32"/>
        <v>78</v>
      </c>
      <c r="F67" s="14">
        <f t="shared" si="32"/>
        <v>83</v>
      </c>
      <c r="G67" s="14">
        <f t="shared" si="32"/>
        <v>88</v>
      </c>
      <c r="H67" s="23">
        <f t="shared" si="32"/>
        <v>93</v>
      </c>
    </row>
    <row r="68" spans="2:8" ht="12.75">
      <c r="B68" s="18"/>
      <c r="C68" s="5"/>
      <c r="D68" s="5"/>
      <c r="E68" s="5"/>
      <c r="F68" s="5"/>
      <c r="G68" s="5"/>
      <c r="H68" s="7"/>
    </row>
    <row r="69" spans="2:8" ht="12.75">
      <c r="B69" s="18" t="s">
        <v>6</v>
      </c>
      <c r="C69" s="5">
        <f aca="true" t="shared" si="33" ref="C69:H69">C59+(2*C61)+(3*6*C57)</f>
        <v>102</v>
      </c>
      <c r="D69" s="5">
        <f t="shared" si="33"/>
        <v>118</v>
      </c>
      <c r="E69" s="5">
        <f t="shared" si="33"/>
        <v>134</v>
      </c>
      <c r="F69" s="5">
        <f t="shared" si="33"/>
        <v>150</v>
      </c>
      <c r="G69" s="5">
        <f t="shared" si="33"/>
        <v>166</v>
      </c>
      <c r="H69" s="7">
        <f t="shared" si="33"/>
        <v>182</v>
      </c>
    </row>
    <row r="70" spans="2:8" ht="12.75">
      <c r="B70" s="18"/>
      <c r="C70" s="5"/>
      <c r="D70" s="5"/>
      <c r="E70" s="5"/>
      <c r="F70" s="5"/>
      <c r="G70" s="5"/>
      <c r="H70" s="7"/>
    </row>
    <row r="71" spans="2:8" ht="13.5" thickBot="1">
      <c r="B71" s="43" t="s">
        <v>8</v>
      </c>
      <c r="C71" s="44">
        <f aca="true" t="shared" si="34" ref="C71:H71">C69/C67</f>
        <v>1.5</v>
      </c>
      <c r="D71" s="44">
        <f t="shared" si="34"/>
        <v>1.6164383561643836</v>
      </c>
      <c r="E71" s="44">
        <f t="shared" si="34"/>
        <v>1.7179487179487178</v>
      </c>
      <c r="F71" s="44">
        <f t="shared" si="34"/>
        <v>1.8072289156626506</v>
      </c>
      <c r="G71" s="44">
        <f t="shared" si="34"/>
        <v>1.8863636363636365</v>
      </c>
      <c r="H71" s="54">
        <f t="shared" si="34"/>
        <v>1.956989247311828</v>
      </c>
    </row>
    <row r="72" spans="2:8" ht="12.75">
      <c r="B72" s="1"/>
      <c r="C72" s="2"/>
      <c r="D72" s="2"/>
      <c r="E72" s="2"/>
      <c r="F72" s="2"/>
      <c r="G72" s="2"/>
      <c r="H72" s="2"/>
    </row>
    <row r="73" spans="13:23" ht="20.25">
      <c r="M73" s="55" t="s">
        <v>29</v>
      </c>
      <c r="Q73" s="1"/>
      <c r="R73" s="1"/>
      <c r="S73" s="63"/>
      <c r="T73" s="1"/>
      <c r="U73" s="1"/>
      <c r="V73" s="1"/>
      <c r="W73" s="1"/>
    </row>
    <row r="74" spans="2:23" ht="12.75">
      <c r="B74" s="31" t="s">
        <v>36</v>
      </c>
      <c r="Q74" s="1"/>
      <c r="R74" s="1"/>
      <c r="S74" s="1"/>
      <c r="T74" s="1"/>
      <c r="U74" s="1"/>
      <c r="V74" s="1"/>
      <c r="W74" s="1"/>
    </row>
    <row r="75" spans="11:23" ht="13.5" thickBot="1">
      <c r="K75" s="81" t="s">
        <v>27</v>
      </c>
      <c r="L75" s="81"/>
      <c r="M75" s="81"/>
      <c r="N75" s="82"/>
      <c r="O75" s="83" t="s">
        <v>28</v>
      </c>
      <c r="P75" s="81"/>
      <c r="Q75" s="81"/>
      <c r="R75" s="81"/>
      <c r="S75" s="81"/>
      <c r="T75" s="81"/>
      <c r="U75" s="81"/>
      <c r="V75" s="81"/>
      <c r="W75" s="1"/>
    </row>
    <row r="76" spans="2:23" ht="12.75">
      <c r="B76" s="15" t="s">
        <v>0</v>
      </c>
      <c r="C76" s="16">
        <v>35</v>
      </c>
      <c r="D76" s="16">
        <v>35</v>
      </c>
      <c r="E76" s="16">
        <v>35</v>
      </c>
      <c r="F76" s="16">
        <v>35</v>
      </c>
      <c r="G76" s="16">
        <v>35</v>
      </c>
      <c r="H76" s="17">
        <v>35</v>
      </c>
      <c r="K76" s="9" t="s">
        <v>19</v>
      </c>
      <c r="L76" s="10" t="s">
        <v>20</v>
      </c>
      <c r="M76" s="10" t="s">
        <v>21</v>
      </c>
      <c r="N76" s="37" t="s">
        <v>24</v>
      </c>
      <c r="O76" s="37" t="s">
        <v>17</v>
      </c>
      <c r="P76" s="8" t="s">
        <v>18</v>
      </c>
      <c r="Q76" s="6"/>
      <c r="R76" s="6"/>
      <c r="S76" s="6"/>
      <c r="T76" s="26"/>
      <c r="U76" s="26"/>
      <c r="V76" s="27"/>
      <c r="W76" s="1"/>
    </row>
    <row r="77" spans="2:23" ht="15.75">
      <c r="B77" s="18"/>
      <c r="C77" s="5"/>
      <c r="D77" s="5"/>
      <c r="E77" s="5"/>
      <c r="F77" s="5"/>
      <c r="G77" s="5"/>
      <c r="H77" s="7"/>
      <c r="K77" s="33" t="s">
        <v>25</v>
      </c>
      <c r="L77" s="57" t="s">
        <v>22</v>
      </c>
      <c r="M77" s="57" t="s">
        <v>22</v>
      </c>
      <c r="N77" s="57" t="s">
        <v>22</v>
      </c>
      <c r="O77" s="57" t="s">
        <v>22</v>
      </c>
      <c r="P77" s="58" t="s">
        <v>22</v>
      </c>
      <c r="Q77" s="64"/>
      <c r="R77" s="66" t="s">
        <v>51</v>
      </c>
      <c r="S77" s="65"/>
      <c r="T77" s="65"/>
      <c r="U77" s="65"/>
      <c r="V77" s="65"/>
      <c r="W77" s="1"/>
    </row>
    <row r="78" spans="2:23" ht="15.75">
      <c r="B78" s="18" t="s">
        <v>1</v>
      </c>
      <c r="C78" s="5">
        <v>1</v>
      </c>
      <c r="D78" s="5">
        <v>1</v>
      </c>
      <c r="E78" s="5">
        <v>1</v>
      </c>
      <c r="F78" s="5">
        <v>1</v>
      </c>
      <c r="G78" s="5">
        <v>1</v>
      </c>
      <c r="H78" s="7">
        <v>1</v>
      </c>
      <c r="K78" s="32" t="s">
        <v>22</v>
      </c>
      <c r="L78" s="57" t="s">
        <v>25</v>
      </c>
      <c r="M78" s="57" t="s">
        <v>22</v>
      </c>
      <c r="N78" s="57" t="s">
        <v>22</v>
      </c>
      <c r="O78" s="56" t="s">
        <v>26</v>
      </c>
      <c r="P78" s="58" t="s">
        <v>25</v>
      </c>
      <c r="Q78" s="65"/>
      <c r="R78" s="66" t="s">
        <v>52</v>
      </c>
      <c r="S78" s="65"/>
      <c r="T78" s="65"/>
      <c r="U78" s="64"/>
      <c r="V78" s="65"/>
      <c r="W78" s="1"/>
    </row>
    <row r="79" spans="2:23" ht="15.75">
      <c r="B79" s="18"/>
      <c r="C79" s="5"/>
      <c r="D79" s="5"/>
      <c r="E79" s="5"/>
      <c r="F79" s="5"/>
      <c r="G79" s="5"/>
      <c r="H79" s="7"/>
      <c r="K79" s="32" t="s">
        <v>22</v>
      </c>
      <c r="L79" s="57" t="s">
        <v>22</v>
      </c>
      <c r="M79" s="57" t="s">
        <v>25</v>
      </c>
      <c r="N79" s="57" t="s">
        <v>22</v>
      </c>
      <c r="O79" s="57" t="s">
        <v>22</v>
      </c>
      <c r="P79" s="58" t="s">
        <v>25</v>
      </c>
      <c r="Q79" s="65"/>
      <c r="R79" s="66" t="s">
        <v>53</v>
      </c>
      <c r="S79" s="65"/>
      <c r="T79" s="65"/>
      <c r="U79" s="65"/>
      <c r="V79" s="65"/>
      <c r="W79" s="1"/>
    </row>
    <row r="80" spans="2:23" ht="16.5" thickBot="1">
      <c r="B80" s="18" t="s">
        <v>34</v>
      </c>
      <c r="C80" s="12">
        <v>0</v>
      </c>
      <c r="D80" s="12">
        <v>1</v>
      </c>
      <c r="E80" s="12">
        <v>1</v>
      </c>
      <c r="F80" s="12">
        <v>1</v>
      </c>
      <c r="G80" s="12">
        <v>1</v>
      </c>
      <c r="H80" s="19">
        <v>1</v>
      </c>
      <c r="K80" s="59" t="s">
        <v>22</v>
      </c>
      <c r="L80" s="60" t="s">
        <v>22</v>
      </c>
      <c r="M80" s="60" t="s">
        <v>22</v>
      </c>
      <c r="N80" s="60" t="s">
        <v>25</v>
      </c>
      <c r="O80" s="60" t="s">
        <v>22</v>
      </c>
      <c r="P80" s="61" t="s">
        <v>26</v>
      </c>
      <c r="Q80" s="65"/>
      <c r="R80" s="66" t="s">
        <v>54</v>
      </c>
      <c r="S80" s="65"/>
      <c r="T80" s="65"/>
      <c r="U80" s="65"/>
      <c r="V80" s="64"/>
      <c r="W80" s="1"/>
    </row>
    <row r="81" spans="2:23" ht="12.75">
      <c r="B81" s="18"/>
      <c r="C81" s="12"/>
      <c r="D81" s="12"/>
      <c r="E81" s="12"/>
      <c r="F81" s="12"/>
      <c r="G81" s="12"/>
      <c r="H81" s="19"/>
      <c r="Q81" s="1"/>
      <c r="R81" s="1"/>
      <c r="S81" s="1"/>
      <c r="T81" s="1"/>
      <c r="U81" s="1"/>
      <c r="V81" s="1"/>
      <c r="W81" s="1"/>
    </row>
    <row r="82" spans="2:23" ht="12.75">
      <c r="B82" s="46" t="s">
        <v>35</v>
      </c>
      <c r="C82" s="47">
        <v>0</v>
      </c>
      <c r="D82" s="47">
        <v>1</v>
      </c>
      <c r="E82" s="47">
        <v>2</v>
      </c>
      <c r="F82" s="47">
        <v>3</v>
      </c>
      <c r="G82" s="47">
        <v>4</v>
      </c>
      <c r="H82" s="48">
        <v>5</v>
      </c>
      <c r="Q82" s="1"/>
      <c r="R82" s="1"/>
      <c r="S82" s="1"/>
      <c r="T82" s="1"/>
      <c r="U82" s="1"/>
      <c r="V82" s="1"/>
      <c r="W82" s="1"/>
    </row>
    <row r="83" spans="2:8" ht="7.5" customHeight="1">
      <c r="B83" s="34"/>
      <c r="C83" s="35"/>
      <c r="D83" s="35"/>
      <c r="E83" s="35"/>
      <c r="F83" s="35"/>
      <c r="G83" s="35"/>
      <c r="H83" s="36"/>
    </row>
    <row r="84" spans="2:22" ht="12.75">
      <c r="B84" s="18" t="s">
        <v>23</v>
      </c>
      <c r="C84" s="12">
        <v>0</v>
      </c>
      <c r="D84" s="12">
        <v>18</v>
      </c>
      <c r="E84" s="12">
        <f>18+24</f>
        <v>42</v>
      </c>
      <c r="F84" s="12">
        <f>18+24+30</f>
        <v>72</v>
      </c>
      <c r="G84" s="12">
        <f>18+24+30+36</f>
        <v>108</v>
      </c>
      <c r="H84" s="19">
        <f>18+24+20+26+42</f>
        <v>130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2:22" ht="12.75">
      <c r="B85" s="18"/>
      <c r="C85" s="5"/>
      <c r="D85" s="5"/>
      <c r="E85" s="5"/>
      <c r="F85" s="5"/>
      <c r="G85" s="5"/>
      <c r="H85" s="7"/>
      <c r="K85" s="31" t="s">
        <v>37</v>
      </c>
      <c r="L85" s="31"/>
      <c r="M85" s="31"/>
      <c r="N85" s="31"/>
      <c r="O85" s="31"/>
      <c r="P85" s="31" t="s">
        <v>45</v>
      </c>
      <c r="Q85" s="31"/>
      <c r="R85" s="31"/>
      <c r="S85" s="31" t="s">
        <v>46</v>
      </c>
      <c r="T85" s="31"/>
      <c r="V85" s="31"/>
    </row>
    <row r="86" spans="2:8" ht="12.75">
      <c r="B86" s="18" t="s">
        <v>3</v>
      </c>
      <c r="C86" s="5">
        <f aca="true" t="shared" si="35" ref="C86:H86">C76-C78</f>
        <v>34</v>
      </c>
      <c r="D86" s="5">
        <f t="shared" si="35"/>
        <v>34</v>
      </c>
      <c r="E86" s="5">
        <f t="shared" si="35"/>
        <v>34</v>
      </c>
      <c r="F86" s="5">
        <f t="shared" si="35"/>
        <v>34</v>
      </c>
      <c r="G86" s="5">
        <f t="shared" si="35"/>
        <v>34</v>
      </c>
      <c r="H86" s="7">
        <f t="shared" si="35"/>
        <v>34</v>
      </c>
    </row>
    <row r="87" spans="2:19" ht="12.75">
      <c r="B87" s="18"/>
      <c r="C87" s="5"/>
      <c r="D87" s="5"/>
      <c r="E87" s="5"/>
      <c r="F87" s="5"/>
      <c r="G87" s="5"/>
      <c r="H87" s="7"/>
      <c r="J87">
        <v>1</v>
      </c>
      <c r="K87" t="s">
        <v>38</v>
      </c>
      <c r="P87" t="s">
        <v>43</v>
      </c>
      <c r="S87" t="s">
        <v>43</v>
      </c>
    </row>
    <row r="88" spans="2:8" ht="12.75">
      <c r="B88" s="18" t="s">
        <v>2</v>
      </c>
      <c r="C88" s="5">
        <f aca="true" t="shared" si="36" ref="C88:H88">(C76-C78-C80)*C78</f>
        <v>34</v>
      </c>
      <c r="D88" s="5">
        <f t="shared" si="36"/>
        <v>33</v>
      </c>
      <c r="E88" s="5">
        <f t="shared" si="36"/>
        <v>33</v>
      </c>
      <c r="F88" s="5">
        <f t="shared" si="36"/>
        <v>33</v>
      </c>
      <c r="G88" s="5">
        <f t="shared" si="36"/>
        <v>33</v>
      </c>
      <c r="H88" s="7">
        <f t="shared" si="36"/>
        <v>33</v>
      </c>
    </row>
    <row r="89" spans="2:19" ht="12.75">
      <c r="B89" s="18"/>
      <c r="C89" s="5"/>
      <c r="D89" s="5"/>
      <c r="E89" s="5"/>
      <c r="F89" s="5"/>
      <c r="G89" s="5"/>
      <c r="H89" s="7"/>
      <c r="J89">
        <v>2</v>
      </c>
      <c r="K89" t="s">
        <v>39</v>
      </c>
      <c r="P89" t="s">
        <v>40</v>
      </c>
      <c r="S89" t="s">
        <v>41</v>
      </c>
    </row>
    <row r="90" spans="2:8" ht="12.75">
      <c r="B90" s="18" t="s">
        <v>5</v>
      </c>
      <c r="C90" s="5">
        <f aca="true" t="shared" si="37" ref="C90:H90">C86+C88+C80</f>
        <v>68</v>
      </c>
      <c r="D90" s="5">
        <f t="shared" si="37"/>
        <v>68</v>
      </c>
      <c r="E90" s="5">
        <f t="shared" si="37"/>
        <v>68</v>
      </c>
      <c r="F90" s="5">
        <f t="shared" si="37"/>
        <v>68</v>
      </c>
      <c r="G90" s="5">
        <f t="shared" si="37"/>
        <v>68</v>
      </c>
      <c r="H90" s="7">
        <f t="shared" si="37"/>
        <v>68</v>
      </c>
    </row>
    <row r="91" spans="2:19" ht="12.75">
      <c r="B91" s="18"/>
      <c r="C91" s="5"/>
      <c r="D91" s="5"/>
      <c r="E91" s="5"/>
      <c r="F91" s="5"/>
      <c r="G91" s="5"/>
      <c r="H91" s="7"/>
      <c r="J91">
        <v>3</v>
      </c>
      <c r="K91" t="s">
        <v>42</v>
      </c>
      <c r="P91" t="s">
        <v>43</v>
      </c>
      <c r="S91" t="s">
        <v>41</v>
      </c>
    </row>
    <row r="92" spans="2:8" s="31" customFormat="1" ht="12.75">
      <c r="B92" s="39" t="s">
        <v>7</v>
      </c>
      <c r="C92" s="40">
        <f aca="true" t="shared" si="38" ref="C92:H92">C90/C76</f>
        <v>1.9428571428571428</v>
      </c>
      <c r="D92" s="40">
        <f t="shared" si="38"/>
        <v>1.9428571428571428</v>
      </c>
      <c r="E92" s="40">
        <f t="shared" si="38"/>
        <v>1.9428571428571428</v>
      </c>
      <c r="F92" s="40">
        <f t="shared" si="38"/>
        <v>1.9428571428571428</v>
      </c>
      <c r="G92" s="40">
        <f t="shared" si="38"/>
        <v>1.9428571428571428</v>
      </c>
      <c r="H92" s="53">
        <f t="shared" si="38"/>
        <v>1.9428571428571428</v>
      </c>
    </row>
    <row r="93" spans="2:19" ht="12.75">
      <c r="B93" s="18"/>
      <c r="C93" s="13"/>
      <c r="D93" s="13"/>
      <c r="E93" s="13"/>
      <c r="F93" s="13"/>
      <c r="G93" s="13"/>
      <c r="H93" s="22"/>
      <c r="J93">
        <v>4</v>
      </c>
      <c r="K93" t="s">
        <v>44</v>
      </c>
      <c r="P93" t="s">
        <v>43</v>
      </c>
      <c r="S93" t="s">
        <v>40</v>
      </c>
    </row>
    <row r="94" spans="2:8" ht="12.75">
      <c r="B94" s="18" t="s">
        <v>4</v>
      </c>
      <c r="C94" s="14">
        <f aca="true" t="shared" si="39" ref="C94:H94">C86+C88+(6*C80*C82)</f>
        <v>68</v>
      </c>
      <c r="D94" s="14">
        <f t="shared" si="39"/>
        <v>73</v>
      </c>
      <c r="E94" s="14">
        <f t="shared" si="39"/>
        <v>79</v>
      </c>
      <c r="F94" s="14">
        <f t="shared" si="39"/>
        <v>85</v>
      </c>
      <c r="G94" s="14">
        <f t="shared" si="39"/>
        <v>91</v>
      </c>
      <c r="H94" s="23">
        <f t="shared" si="39"/>
        <v>97</v>
      </c>
    </row>
    <row r="95" spans="2:8" ht="12.75">
      <c r="B95" s="18"/>
      <c r="C95" s="5"/>
      <c r="D95" s="5"/>
      <c r="E95" s="5"/>
      <c r="F95" s="5"/>
      <c r="G95" s="5"/>
      <c r="H95" s="7"/>
    </row>
    <row r="96" spans="2:8" ht="12.75">
      <c r="B96" s="18" t="s">
        <v>6</v>
      </c>
      <c r="C96" s="5">
        <f aca="true" t="shared" si="40" ref="C96:H96">C86+(2*C88)+C84</f>
        <v>102</v>
      </c>
      <c r="D96" s="5">
        <f t="shared" si="40"/>
        <v>118</v>
      </c>
      <c r="E96" s="5">
        <f t="shared" si="40"/>
        <v>142</v>
      </c>
      <c r="F96" s="5">
        <f t="shared" si="40"/>
        <v>172</v>
      </c>
      <c r="G96" s="5">
        <f t="shared" si="40"/>
        <v>208</v>
      </c>
      <c r="H96" s="7">
        <f t="shared" si="40"/>
        <v>230</v>
      </c>
    </row>
    <row r="97" spans="2:8" ht="12.75">
      <c r="B97" s="18"/>
      <c r="C97" s="5"/>
      <c r="D97" s="5"/>
      <c r="E97" s="5"/>
      <c r="F97" s="5"/>
      <c r="G97" s="5"/>
      <c r="H97" s="7"/>
    </row>
    <row r="98" spans="2:8" s="31" customFormat="1" ht="13.5" thickBot="1">
      <c r="B98" s="43" t="s">
        <v>8</v>
      </c>
      <c r="C98" s="44">
        <f aca="true" t="shared" si="41" ref="C98:H98">C96/C94</f>
        <v>1.5</v>
      </c>
      <c r="D98" s="44">
        <f t="shared" si="41"/>
        <v>1.6164383561643836</v>
      </c>
      <c r="E98" s="44">
        <f t="shared" si="41"/>
        <v>1.7974683544303798</v>
      </c>
      <c r="F98" s="44">
        <f t="shared" si="41"/>
        <v>2.023529411764706</v>
      </c>
      <c r="G98" s="44">
        <f t="shared" si="41"/>
        <v>2.2857142857142856</v>
      </c>
      <c r="H98" s="54">
        <f t="shared" si="41"/>
        <v>2.3711340206185567</v>
      </c>
    </row>
  </sheetData>
  <mergeCells count="40">
    <mergeCell ref="U47:X47"/>
    <mergeCell ref="U48:X48"/>
    <mergeCell ref="Q75:T75"/>
    <mergeCell ref="U75:V75"/>
    <mergeCell ref="U30:X30"/>
    <mergeCell ref="U31:X31"/>
    <mergeCell ref="U32:X32"/>
    <mergeCell ref="U33:X33"/>
    <mergeCell ref="U34:X34"/>
    <mergeCell ref="U35:X35"/>
    <mergeCell ref="U36:X36"/>
    <mergeCell ref="U37:X37"/>
    <mergeCell ref="U43:X43"/>
    <mergeCell ref="U44:X44"/>
    <mergeCell ref="U45:X45"/>
    <mergeCell ref="U46:X46"/>
    <mergeCell ref="U39:X39"/>
    <mergeCell ref="U40:X40"/>
    <mergeCell ref="U41:X41"/>
    <mergeCell ref="U42:X42"/>
    <mergeCell ref="K75:N75"/>
    <mergeCell ref="O75:P75"/>
    <mergeCell ref="J48:M48"/>
    <mergeCell ref="J31:M31"/>
    <mergeCell ref="J33:M33"/>
    <mergeCell ref="J35:M35"/>
    <mergeCell ref="J37:M37"/>
    <mergeCell ref="J39:M39"/>
    <mergeCell ref="J41:M41"/>
    <mergeCell ref="J43:M43"/>
    <mergeCell ref="J45:M45"/>
    <mergeCell ref="J47:M47"/>
    <mergeCell ref="J40:M40"/>
    <mergeCell ref="J42:M42"/>
    <mergeCell ref="J44:M44"/>
    <mergeCell ref="J46:M46"/>
    <mergeCell ref="J30:M30"/>
    <mergeCell ref="J32:M32"/>
    <mergeCell ref="J34:M34"/>
    <mergeCell ref="J36:M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2007-11-29T21:08:08Z</dcterms:created>
  <dcterms:modified xsi:type="dcterms:W3CDTF">2007-12-01T03:53:31Z</dcterms:modified>
  <cp:category/>
  <cp:version/>
  <cp:contentType/>
  <cp:contentStatus/>
</cp:coreProperties>
</file>