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521" windowWidth="10965" windowHeight="15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<sst xmlns="http://schemas.openxmlformats.org/spreadsheetml/2006/main" count="586" uniqueCount="311">
  <si>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</si>
  <si>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</si>
  <si>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</si>
  <si>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</si>
  <si>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</si>
  <si>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</si>
  <si>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</si>
  <si>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</si>
  <si>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</si>
  <si>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</si>
  <si>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</si>
  <si>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</si>
  <si>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</si>
  <si>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</si>
  <si>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3-key</t>
  </si>
  <si>
    <t>primary:</t>
  </si>
  <si>
    <t>STO</t>
  </si>
  <si>
    <t>RCL</t>
  </si>
  <si>
    <t>x^2</t>
  </si>
  <si>
    <t>-</t>
  </si>
  <si>
    <t>+</t>
  </si>
  <si>
    <t>X</t>
  </si>
  <si>
    <t>÷</t>
  </si>
  <si>
    <t>.</t>
  </si>
  <si>
    <t>1/x</t>
  </si>
  <si>
    <t>%</t>
  </si>
  <si>
    <r>
      <t>Ö</t>
    </r>
    <r>
      <rPr>
        <sz val="7.5"/>
        <rFont val="Arial"/>
        <family val="0"/>
      </rPr>
      <t>x</t>
    </r>
  </si>
  <si>
    <t>tot # primary fcns</t>
  </si>
  <si>
    <t>tot # shift keys</t>
  </si>
  <si>
    <t>tot # 2-key shifted fcns</t>
  </si>
  <si>
    <t>tot # 3-key sequences</t>
  </si>
  <si>
    <t>tot # functions</t>
  </si>
  <si>
    <t>tot # keys - tot # shift keys</t>
  </si>
  <si>
    <t># primary keys - # functional shift keys</t>
  </si>
  <si>
    <t># generic shift keys + # functional shift keys</t>
  </si>
  <si>
    <t># marked shifted fcns + # unmarked shifted fcns</t>
  </si>
  <si>
    <t># primary keys + tot # 2-key shifted functions + tot # 3-key sequences</t>
  </si>
  <si>
    <t>tot # fcns on keyboard / tot # keys</t>
  </si>
  <si>
    <t># primary keys + (2 * tot # shifted functions) + (3 * tot # menu functions) + (3 * tot # 3-key sequences)</t>
  </si>
  <si>
    <t>functions</t>
  </si>
  <si>
    <t>keystrokes</t>
  </si>
  <si>
    <t>N</t>
  </si>
  <si>
    <t>DEL</t>
  </si>
  <si>
    <t>←</t>
  </si>
  <si>
    <t>Menu</t>
  </si>
  <si>
    <t>INPUT</t>
  </si>
  <si>
    <t>+/-</t>
  </si>
  <si>
    <t>(</t>
  </si>
  <si>
    <t>)</t>
  </si>
  <si>
    <t>­</t>
  </si>
  <si>
    <t>¯</t>
  </si>
  <si>
    <t>x</t>
  </si>
  <si>
    <t>=</t>
  </si>
  <si>
    <t>!</t>
  </si>
  <si>
    <t>LOG</t>
  </si>
  <si>
    <t>LN</t>
  </si>
  <si>
    <t>PI</t>
  </si>
  <si>
    <t>PV</t>
  </si>
  <si>
    <t>PMT</t>
  </si>
  <si>
    <t>FV</t>
  </si>
  <si>
    <t>NPV</t>
  </si>
  <si>
    <t># 4-key sequences B</t>
  </si>
  <si>
    <t># fcns per 4-key seq B</t>
  </si>
  <si>
    <t># menus</t>
  </si>
  <si>
    <t xml:space="preserve"># menu fcns </t>
  </si>
  <si>
    <t>tot # 4-key sequences</t>
  </si>
  <si>
    <t># menu functions</t>
  </si>
  <si>
    <t>tot # Menu keystrokes</t>
  </si>
  <si>
    <t xml:space="preserve">(# 3-key sequences A * # fcns per 3-key seq A) </t>
  </si>
  <si>
    <t xml:space="preserve">(# 4-key sequences B * # fcns per 4-key seq B) </t>
  </si>
  <si>
    <t>4-key</t>
  </si>
  <si>
    <t>y^x</t>
  </si>
  <si>
    <t>OFF</t>
  </si>
  <si>
    <t>CPN%</t>
  </si>
  <si>
    <t>RND</t>
  </si>
  <si>
    <t>RPN</t>
  </si>
  <si>
    <t>HP20B</t>
  </si>
  <si>
    <t>ON/CE</t>
  </si>
  <si>
    <t>I/YR</t>
  </si>
  <si>
    <t>EEX</t>
  </si>
  <si>
    <t>INS</t>
  </si>
  <si>
    <t>SIN</t>
  </si>
  <si>
    <t>COS</t>
  </si>
  <si>
    <t>TAN</t>
  </si>
  <si>
    <t>e^x</t>
  </si>
  <si>
    <t>RAND</t>
  </si>
  <si>
    <t>nPr</t>
  </si>
  <si>
    <t>nCr</t>
  </si>
  <si>
    <t>ANS</t>
  </si>
  <si>
    <t>blue STO</t>
  </si>
  <si>
    <t>blue STO +-x÷</t>
  </si>
  <si>
    <t>RCL +-x÷</t>
  </si>
  <si>
    <t>blue</t>
  </si>
  <si>
    <t>blue STO, RCL +-x÷</t>
  </si>
  <si>
    <t>xP/YR</t>
  </si>
  <si>
    <t>P/YR</t>
  </si>
  <si>
    <t>Beg</t>
  </si>
  <si>
    <t>End</t>
  </si>
  <si>
    <t>Amort</t>
  </si>
  <si>
    <t>Nb Per=</t>
  </si>
  <si>
    <t>Start=</t>
  </si>
  <si>
    <t>Balance=</t>
  </si>
  <si>
    <t>Principle=</t>
  </si>
  <si>
    <t>Interest=</t>
  </si>
  <si>
    <t>CshFl</t>
  </si>
  <si>
    <t>IRR</t>
  </si>
  <si>
    <t>Bond</t>
  </si>
  <si>
    <t>Iconv</t>
  </si>
  <si>
    <t>Depr</t>
  </si>
  <si>
    <t>Data</t>
  </si>
  <si>
    <t>Stats</t>
  </si>
  <si>
    <t>BrkEv</t>
  </si>
  <si>
    <t>Date</t>
  </si>
  <si>
    <t>Memory</t>
  </si>
  <si>
    <t>Reset</t>
  </si>
  <si>
    <t>Mode</t>
  </si>
  <si>
    <t>Math</t>
  </si>
  <si>
    <t>[Trig]</t>
  </si>
  <si>
    <t>[Hyperbolic]</t>
  </si>
  <si>
    <t>[Probability]</t>
  </si>
  <si>
    <t>ABS</t>
  </si>
  <si>
    <t>ASIN</t>
  </si>
  <si>
    <t>ACOS</t>
  </si>
  <si>
    <t>ATAN</t>
  </si>
  <si>
    <t>SINH</t>
  </si>
  <si>
    <t>COSH</t>
  </si>
  <si>
    <t>TANH</t>
  </si>
  <si>
    <t>ASINH</t>
  </si>
  <si>
    <t>ACOSH</t>
  </si>
  <si>
    <t>ATANH</t>
  </si>
  <si>
    <t>LTSD</t>
  </si>
  <si>
    <t>ILTSD</t>
  </si>
  <si>
    <t>blue Math</t>
  </si>
  <si>
    <t>blue Math Trig</t>
  </si>
  <si>
    <t>blue Math Hyp</t>
  </si>
  <si>
    <t>blue Math Prob</t>
  </si>
  <si>
    <t>FIX</t>
  </si>
  <si>
    <t>Degree</t>
  </si>
  <si>
    <t>Radian</t>
  </si>
  <si>
    <t>mm.dd</t>
  </si>
  <si>
    <t>dd.mm</t>
  </si>
  <si>
    <t>1,23</t>
  </si>
  <si>
    <t>1,000</t>
  </si>
  <si>
    <t>Chain</t>
  </si>
  <si>
    <t>Alg</t>
  </si>
  <si>
    <t>English</t>
  </si>
  <si>
    <t>Francais</t>
  </si>
  <si>
    <t>Deutsch</t>
  </si>
  <si>
    <t>Espanol</t>
  </si>
  <si>
    <t>Actual</t>
  </si>
  <si>
    <t>Cal.360</t>
  </si>
  <si>
    <t>Annual</t>
  </si>
  <si>
    <t>Semi-Annual</t>
  </si>
  <si>
    <t>blue Mode</t>
  </si>
  <si>
    <t>FIX n (12 fcns)</t>
  </si>
  <si>
    <t>LANG</t>
  </si>
  <si>
    <t>▲</t>
  </si>
  <si>
    <t>▼</t>
  </si>
  <si>
    <t>up shift</t>
  </si>
  <si>
    <t>down shift</t>
  </si>
  <si>
    <r>
      <t>√</t>
    </r>
    <r>
      <rPr>
        <sz val="7.5"/>
        <rFont val="Arial"/>
        <family val="0"/>
      </rPr>
      <t>x</t>
    </r>
  </si>
  <si>
    <t>%calc</t>
  </si>
  <si>
    <t>Hyper</t>
  </si>
  <si>
    <t>DEG/RAD</t>
  </si>
  <si>
    <t>. / ,</t>
  </si>
  <si>
    <t>Ann/Semi</t>
  </si>
  <si>
    <t>Fixed</t>
  </si>
  <si>
    <t>Cost</t>
  </si>
  <si>
    <t>Price</t>
  </si>
  <si>
    <t>Profit</t>
  </si>
  <si>
    <t>Quantity</t>
  </si>
  <si>
    <t>[Sline]</t>
  </si>
  <si>
    <t>[SOYD]</t>
  </si>
  <si>
    <t>[DecBal]</t>
  </si>
  <si>
    <t>[DBXover]</t>
  </si>
  <si>
    <t>blue Depr</t>
  </si>
  <si>
    <t>blue Depr Sline</t>
  </si>
  <si>
    <t>blue Depr SOYD</t>
  </si>
  <si>
    <t>blue Depr DecBal</t>
  </si>
  <si>
    <t>blue Depr DBXover</t>
  </si>
  <si>
    <t>blue Depr ACRS</t>
  </si>
  <si>
    <t>blue DeprSl Fr</t>
  </si>
  <si>
    <t>Life</t>
  </si>
  <si>
    <t>Start</t>
  </si>
  <si>
    <t>Salvage</t>
  </si>
  <si>
    <t>Year</t>
  </si>
  <si>
    <t>R.Book Value</t>
  </si>
  <si>
    <t>Depreciation</t>
  </si>
  <si>
    <t>R.Depreciable Value</t>
  </si>
  <si>
    <t>Factor</t>
  </si>
  <si>
    <t>blue BrkEv</t>
  </si>
  <si>
    <t>blue Date</t>
  </si>
  <si>
    <t>blue %Calc</t>
  </si>
  <si>
    <t>blue Memory</t>
  </si>
  <si>
    <t>blue Data</t>
  </si>
  <si>
    <t>blue Stats</t>
  </si>
  <si>
    <t>blue Iconv</t>
  </si>
  <si>
    <t>Set.Date</t>
  </si>
  <si>
    <t>Mat.Date</t>
  </si>
  <si>
    <t>Call</t>
  </si>
  <si>
    <t>Yield%</t>
  </si>
  <si>
    <t>Accrued</t>
  </si>
  <si>
    <t>SemiAnnual</t>
  </si>
  <si>
    <t>[Mkup.%P]</t>
  </si>
  <si>
    <t>[Mkup.%C]</t>
  </si>
  <si>
    <t>[%Change]</t>
  </si>
  <si>
    <t>[Part.%Tot]</t>
  </si>
  <si>
    <t>blue %Calc Mkup.%C</t>
  </si>
  <si>
    <t>blue %Calc Mkup.%P</t>
  </si>
  <si>
    <t>blue %Calc Part.%Tot</t>
  </si>
  <si>
    <t>blue %Calc %Change</t>
  </si>
  <si>
    <t>Mkup.%C</t>
  </si>
  <si>
    <t>Mkup.%P</t>
  </si>
  <si>
    <t>Total</t>
  </si>
  <si>
    <t>Part</t>
  </si>
  <si>
    <t>Part% Tot.</t>
  </si>
  <si>
    <t>Old</t>
  </si>
  <si>
    <t>New</t>
  </si>
  <si>
    <t>%Change</t>
  </si>
  <si>
    <t>Nb Per</t>
  </si>
  <si>
    <t>Inv. I%</t>
  </si>
  <si>
    <t>Net PV</t>
  </si>
  <si>
    <t>Net FV</t>
  </si>
  <si>
    <t>Net US</t>
  </si>
  <si>
    <t>Payback</t>
  </si>
  <si>
    <t>Discounted Payback</t>
  </si>
  <si>
    <t>(amount)</t>
  </si>
  <si>
    <t>(frequcy)</t>
  </si>
  <si>
    <t>Nom%</t>
  </si>
  <si>
    <t>Eff%</t>
  </si>
  <si>
    <t>Part% Tot</t>
  </si>
  <si>
    <t>[2 Vars]</t>
  </si>
  <si>
    <t>[1 Var]</t>
  </si>
  <si>
    <t>[1 Weight]</t>
  </si>
  <si>
    <t>[1 Freq]</t>
  </si>
  <si>
    <t>blue Stats 2Vars</t>
  </si>
  <si>
    <t>blue Stats 1Var</t>
  </si>
  <si>
    <t>blue Stats 1Weight</t>
  </si>
  <si>
    <t>blue Stats 1Freq</t>
  </si>
  <si>
    <t>Descriptive</t>
  </si>
  <si>
    <t>Nb Items</t>
  </si>
  <si>
    <t>X Mean</t>
  </si>
  <si>
    <t>Y Mean</t>
  </si>
  <si>
    <t>X S.D.</t>
  </si>
  <si>
    <t>Y S.D.</t>
  </si>
  <si>
    <t>X Pop</t>
  </si>
  <si>
    <t>Y Pop</t>
  </si>
  <si>
    <t>S E Samp Y</t>
  </si>
  <si>
    <t>S E Samp X</t>
  </si>
  <si>
    <t>[Predictions]</t>
  </si>
  <si>
    <t>Sums</t>
  </si>
  <si>
    <r>
      <t>Σ</t>
    </r>
    <r>
      <rPr>
        <sz val="7.5"/>
        <rFont val="Arial"/>
        <family val="0"/>
      </rPr>
      <t>X</t>
    </r>
  </si>
  <si>
    <t>ΣY</t>
  </si>
  <si>
    <t>ΣXY</t>
  </si>
  <si>
    <t>Σ²</t>
  </si>
  <si>
    <t>ΣY²</t>
  </si>
  <si>
    <t>Quartiles</t>
  </si>
  <si>
    <t>X Min</t>
  </si>
  <si>
    <t>X Q1</t>
  </si>
  <si>
    <t>X Median</t>
  </si>
  <si>
    <t>X Q3</t>
  </si>
  <si>
    <t>X Max</t>
  </si>
  <si>
    <t>Y Q1</t>
  </si>
  <si>
    <t>Y Median</t>
  </si>
  <si>
    <t>Y Q3</t>
  </si>
  <si>
    <t>Y Max</t>
  </si>
  <si>
    <t>Date 1</t>
  </si>
  <si>
    <t>Date 2</t>
  </si>
  <si>
    <t>Days Bet</t>
  </si>
  <si>
    <t>Days Betw</t>
  </si>
  <si>
    <t>(Yn)</t>
  </si>
  <si>
    <t>(Xn)</t>
  </si>
  <si>
    <t>mem0</t>
  </si>
  <si>
    <t>Cash Flow</t>
  </si>
  <si>
    <t>StatsMemory</t>
  </si>
  <si>
    <t>mem 1</t>
  </si>
  <si>
    <t>mem 2</t>
  </si>
  <si>
    <t>mem 3</t>
  </si>
  <si>
    <t>mem 4</t>
  </si>
  <si>
    <t>mem 5</t>
  </si>
  <si>
    <t>mem 6</t>
  </si>
  <si>
    <t>mem 7</t>
  </si>
  <si>
    <t>mem 8</t>
  </si>
  <si>
    <t>mem 9</t>
  </si>
  <si>
    <t>Actual/Cal.360</t>
  </si>
  <si>
    <t>Student</t>
  </si>
  <si>
    <t>Istudent</t>
  </si>
  <si>
    <t>Chi Sq</t>
  </si>
  <si>
    <t>I Chi Sq</t>
  </si>
  <si>
    <t>F Dist</t>
  </si>
  <si>
    <t>I F Dist</t>
  </si>
  <si>
    <t>[French Sl]</t>
  </si>
  <si>
    <t>[Amort F]</t>
  </si>
  <si>
    <t>m.d / d.m</t>
  </si>
  <si>
    <t>1000/1,000</t>
  </si>
  <si>
    <t>Mkup %C</t>
  </si>
  <si>
    <t>Mkup %P</t>
  </si>
  <si>
    <t>Chn/Alg/RPN</t>
  </si>
  <si>
    <t>Prob</t>
  </si>
  <si>
    <t>Markup</t>
  </si>
  <si>
    <t>Eff %</t>
  </si>
  <si>
    <t>blue shifted:</t>
  </si>
  <si>
    <t>menu</t>
  </si>
  <si>
    <t>blue Reset</t>
  </si>
  <si>
    <t>TVM</t>
  </si>
  <si>
    <t>BrkEven</t>
  </si>
  <si>
    <t>%Calc</t>
  </si>
  <si>
    <t>Mem. 0-9</t>
  </si>
  <si>
    <t>All</t>
  </si>
  <si>
    <t>FIX 0 - 9</t>
  </si>
  <si>
    <t>FIX 10-11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</si>
</sst>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12" xfId="0" applyBorder="1" applyAlignment="1">
      <alignment horizontal="center"/>
    </xf>
    <xf numFmtId="0" fontId="0" fillId="39" borderId="10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66" fontId="2" fillId="4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quotePrefix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42" borderId="0" xfId="0" applyFill="1" applyBorder="1" applyAlignment="1">
      <alignment horizontal="center"/>
    </xf>
    <xf numFmtId="0" fontId="0" fillId="4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142875</xdr:colOff>
      <xdr:row>97</xdr:row>
      <xdr:rowOff>104775</xdr:rowOff>
    </xdr:from>
    <xdr:to>
      <xdr:col>67</xdr:col>
      <xdr:colOff>38100</xdr:colOff>
      <xdr:row>97</xdr:row>
      <xdr:rowOff>104775</xdr:rowOff>
    </xdr:to>
    <xdr:sp>
      <xdr:nvSpPr>
        <xdr:cNvPr id="1" name="Line 35"/>
        <xdr:cNvSpPr>
          <a:spLocks/>
        </xdr:cNvSpPr>
      </xdr:nvSpPr>
      <xdr:spPr>
        <a:xfrm>
          <a:off x="47834550" y="165735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219075</xdr:colOff>
      <xdr:row>97</xdr:row>
      <xdr:rowOff>104775</xdr:rowOff>
    </xdr:from>
    <xdr:to>
      <xdr:col>75</xdr:col>
      <xdr:colOff>104775</xdr:colOff>
      <xdr:row>97</xdr:row>
      <xdr:rowOff>104775</xdr:rowOff>
    </xdr:to>
    <xdr:sp>
      <xdr:nvSpPr>
        <xdr:cNvPr id="2" name="Line 37"/>
        <xdr:cNvSpPr>
          <a:spLocks/>
        </xdr:cNvSpPr>
      </xdr:nvSpPr>
      <xdr:spPr>
        <a:xfrm>
          <a:off x="49891950" y="165735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47625</xdr:colOff>
      <xdr:row>102</xdr:row>
      <xdr:rowOff>85725</xdr:rowOff>
    </xdr:from>
    <xdr:to>
      <xdr:col>69</xdr:col>
      <xdr:colOff>161925</xdr:colOff>
      <xdr:row>102</xdr:row>
      <xdr:rowOff>85725</xdr:rowOff>
    </xdr:to>
    <xdr:sp>
      <xdr:nvSpPr>
        <xdr:cNvPr id="3" name="Line 38"/>
        <xdr:cNvSpPr>
          <a:spLocks/>
        </xdr:cNvSpPr>
      </xdr:nvSpPr>
      <xdr:spPr>
        <a:xfrm>
          <a:off x="47739300" y="173926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123825</xdr:colOff>
      <xdr:row>102</xdr:row>
      <xdr:rowOff>85725</xdr:rowOff>
    </xdr:from>
    <xdr:to>
      <xdr:col>81</xdr:col>
      <xdr:colOff>123825</xdr:colOff>
      <xdr:row>102</xdr:row>
      <xdr:rowOff>85725</xdr:rowOff>
    </xdr:to>
    <xdr:sp>
      <xdr:nvSpPr>
        <xdr:cNvPr id="4" name="Line 40"/>
        <xdr:cNvSpPr>
          <a:spLocks/>
        </xdr:cNvSpPr>
      </xdr:nvSpPr>
      <xdr:spPr>
        <a:xfrm>
          <a:off x="50787300" y="173926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180975</xdr:colOff>
      <xdr:row>72</xdr:row>
      <xdr:rowOff>104775</xdr:rowOff>
    </xdr:from>
    <xdr:to>
      <xdr:col>61</xdr:col>
      <xdr:colOff>219075</xdr:colOff>
      <xdr:row>72</xdr:row>
      <xdr:rowOff>104775</xdr:rowOff>
    </xdr:to>
    <xdr:sp>
      <xdr:nvSpPr>
        <xdr:cNvPr id="5" name="Line 42"/>
        <xdr:cNvSpPr>
          <a:spLocks/>
        </xdr:cNvSpPr>
      </xdr:nvSpPr>
      <xdr:spPr>
        <a:xfrm>
          <a:off x="46386750" y="123825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180975</xdr:colOff>
      <xdr:row>77</xdr:row>
      <xdr:rowOff>85725</xdr:rowOff>
    </xdr:from>
    <xdr:to>
      <xdr:col>59</xdr:col>
      <xdr:colOff>0</xdr:colOff>
      <xdr:row>77</xdr:row>
      <xdr:rowOff>85725</xdr:rowOff>
    </xdr:to>
    <xdr:sp>
      <xdr:nvSpPr>
        <xdr:cNvPr id="6" name="Line 44"/>
        <xdr:cNvSpPr>
          <a:spLocks/>
        </xdr:cNvSpPr>
      </xdr:nvSpPr>
      <xdr:spPr>
        <a:xfrm>
          <a:off x="46386750" y="1320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77</xdr:row>
      <xdr:rowOff>104775</xdr:rowOff>
    </xdr:from>
    <xdr:to>
      <xdr:col>66</xdr:col>
      <xdr:colOff>200025</xdr:colOff>
      <xdr:row>77</xdr:row>
      <xdr:rowOff>104775</xdr:rowOff>
    </xdr:to>
    <xdr:sp>
      <xdr:nvSpPr>
        <xdr:cNvPr id="7" name="Line 45"/>
        <xdr:cNvSpPr>
          <a:spLocks/>
        </xdr:cNvSpPr>
      </xdr:nvSpPr>
      <xdr:spPr>
        <a:xfrm flipV="1">
          <a:off x="48053625" y="132207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180975</xdr:colOff>
      <xdr:row>77</xdr:row>
      <xdr:rowOff>104775</xdr:rowOff>
    </xdr:from>
    <xdr:to>
      <xdr:col>74</xdr:col>
      <xdr:colOff>190500</xdr:colOff>
      <xdr:row>77</xdr:row>
      <xdr:rowOff>104775</xdr:rowOff>
    </xdr:to>
    <xdr:sp>
      <xdr:nvSpPr>
        <xdr:cNvPr id="8" name="Line 46"/>
        <xdr:cNvSpPr>
          <a:spLocks/>
        </xdr:cNvSpPr>
      </xdr:nvSpPr>
      <xdr:spPr>
        <a:xfrm>
          <a:off x="50101500" y="132207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77</xdr:row>
      <xdr:rowOff>85725</xdr:rowOff>
    </xdr:from>
    <xdr:to>
      <xdr:col>81</xdr:col>
      <xdr:colOff>219075</xdr:colOff>
      <xdr:row>77</xdr:row>
      <xdr:rowOff>85725</xdr:rowOff>
    </xdr:to>
    <xdr:sp>
      <xdr:nvSpPr>
        <xdr:cNvPr id="9" name="Line 47"/>
        <xdr:cNvSpPr>
          <a:spLocks/>
        </xdr:cNvSpPr>
      </xdr:nvSpPr>
      <xdr:spPr>
        <a:xfrm>
          <a:off x="51730275" y="13201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82</xdr:row>
      <xdr:rowOff>85725</xdr:rowOff>
    </xdr:from>
    <xdr:to>
      <xdr:col>67</xdr:col>
      <xdr:colOff>0</xdr:colOff>
      <xdr:row>82</xdr:row>
      <xdr:rowOff>85725</xdr:rowOff>
    </xdr:to>
    <xdr:sp>
      <xdr:nvSpPr>
        <xdr:cNvPr id="10" name="Line 48"/>
        <xdr:cNvSpPr>
          <a:spLocks/>
        </xdr:cNvSpPr>
      </xdr:nvSpPr>
      <xdr:spPr>
        <a:xfrm>
          <a:off x="46958250" y="140398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142875</xdr:colOff>
      <xdr:row>72</xdr:row>
      <xdr:rowOff>104775</xdr:rowOff>
    </xdr:from>
    <xdr:to>
      <xdr:col>71</xdr:col>
      <xdr:colOff>152400</xdr:colOff>
      <xdr:row>72</xdr:row>
      <xdr:rowOff>104775</xdr:rowOff>
    </xdr:to>
    <xdr:sp>
      <xdr:nvSpPr>
        <xdr:cNvPr id="11" name="Line 54"/>
        <xdr:cNvSpPr>
          <a:spLocks/>
        </xdr:cNvSpPr>
      </xdr:nvSpPr>
      <xdr:spPr>
        <a:xfrm>
          <a:off x="48825150" y="123825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238125</xdr:colOff>
      <xdr:row>82</xdr:row>
      <xdr:rowOff>85725</xdr:rowOff>
    </xdr:from>
    <xdr:to>
      <xdr:col>81</xdr:col>
      <xdr:colOff>219075</xdr:colOff>
      <xdr:row>82</xdr:row>
      <xdr:rowOff>85725</xdr:rowOff>
    </xdr:to>
    <xdr:sp>
      <xdr:nvSpPr>
        <xdr:cNvPr id="12" name="Line 55"/>
        <xdr:cNvSpPr>
          <a:spLocks/>
        </xdr:cNvSpPr>
      </xdr:nvSpPr>
      <xdr:spPr>
        <a:xfrm>
          <a:off x="49911000" y="140398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38100</xdr:colOff>
      <xdr:row>60</xdr:row>
      <xdr:rowOff>38100</xdr:rowOff>
    </xdr:from>
    <xdr:to>
      <xdr:col>7</xdr:col>
      <xdr:colOff>180975</xdr:colOff>
      <xdr:row>105</xdr:row>
      <xdr:rowOff>142875</xdr:rowOff>
    </xdr:to>
    <xdr:pic>
      <xdr:nvPicPr>
        <xdr:cNvPr id="13" name="Picture 56" descr="LittleEuro_Cropp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296525"/>
          <a:ext cx="4038600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131"/>
  <sheetViews>
    <sheetView tabSelected="1" zoomScale="75" zoomScaleNormal="75" zoomScalePageLayoutView="0" workbookViewId="0" topLeftCell="A1">
      <selection activeCell="AG120" sqref="AG120"/>
    </sheetView>
  </sheetViews>
  <sheetFormatPr defaultColWidth="9.140625" defaultRowHeight="12.75"/>
  <cols>
    <col min="2" max="2" width="9.140625" style="5" customWidth="1"/>
    <col min="3" max="3" width="34.421875" style="0" customWidth="1"/>
    <col min="4" max="4" width="2.57421875" style="0" customWidth="1"/>
    <col min="5" max="5" width="18.00390625" style="0" bestFit="1" customWidth="1"/>
    <col min="6" max="6" width="2.140625" style="0" customWidth="1"/>
    <col min="7" max="7" width="1.28515625" style="0" customWidth="1"/>
    <col min="11" max="11" width="11.00390625" style="0" customWidth="1"/>
    <col min="13" max="13" width="8.7109375" style="0" customWidth="1"/>
    <col min="15" max="15" width="13.140625" style="8" customWidth="1"/>
    <col min="16" max="16" width="1.8515625" style="0" customWidth="1"/>
    <col min="17" max="17" width="9.28125" style="0" customWidth="1"/>
    <col min="18" max="18" width="14.421875" style="0" customWidth="1"/>
    <col min="19" max="19" width="18.421875" style="0" bestFit="1" customWidth="1"/>
    <col min="20" max="20" width="17.28125" style="0" customWidth="1"/>
    <col min="21" max="21" width="9.28125" style="0" bestFit="1" customWidth="1"/>
    <col min="22" max="22" width="9.8515625" style="0" bestFit="1" customWidth="1"/>
    <col min="23" max="28" width="18.140625" style="0" bestFit="1" customWidth="1"/>
    <col min="29" max="29" width="8.8515625" style="0" bestFit="1" customWidth="1"/>
    <col min="30" max="30" width="9.421875" style="0" bestFit="1" customWidth="1"/>
    <col min="31" max="31" width="15.00390625" style="0" bestFit="1" customWidth="1"/>
    <col min="32" max="32" width="14.00390625" style="0" bestFit="1" customWidth="1"/>
    <col min="33" max="33" width="17.00390625" style="0" bestFit="1" customWidth="1"/>
    <col min="34" max="34" width="17.00390625" style="0" customWidth="1"/>
    <col min="35" max="35" width="9.8515625" style="0" bestFit="1" customWidth="1"/>
    <col min="36" max="36" width="8.8515625" style="0" bestFit="1" customWidth="1"/>
    <col min="37" max="37" width="10.421875" style="0" customWidth="1"/>
    <col min="38" max="39" width="19.421875" style="0" bestFit="1" customWidth="1"/>
    <col min="40" max="40" width="19.57421875" style="0" bestFit="1" customWidth="1"/>
    <col min="41" max="41" width="19.57421875" style="0" customWidth="1"/>
    <col min="42" max="42" width="11.7109375" style="0" bestFit="1" customWidth="1"/>
    <col min="43" max="44" width="11.57421875" style="0" customWidth="1"/>
    <col min="45" max="45" width="10.8515625" style="0" customWidth="1"/>
    <col min="46" max="46" width="12.7109375" style="0" customWidth="1"/>
    <col min="47" max="47" width="13.140625" style="0" customWidth="1"/>
    <col min="48" max="48" width="13.7109375" style="0" customWidth="1"/>
    <col min="49" max="49" width="4.140625" style="0" customWidth="1"/>
    <col min="50" max="50" width="22.140625" style="0" customWidth="1"/>
    <col min="51" max="51" width="10.140625" style="0" bestFit="1" customWidth="1"/>
    <col min="52" max="53" width="14.57421875" style="0" customWidth="1"/>
    <col min="55" max="82" width="3.7109375" style="0" customWidth="1"/>
  </cols>
  <sheetData>
    <row r="2" ht="12.75">
      <c r="E2" s="5" t="s">
        <v>76</v>
      </c>
    </row>
    <row r="3" spans="20:61" ht="13.5" thickBot="1"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3:62" ht="13.5" thickBot="1">
      <c r="C4" t="s">
        <v>2</v>
      </c>
      <c r="E4" s="1">
        <v>37</v>
      </c>
      <c r="R4" s="2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2"/>
    </row>
    <row r="5" spans="18:62" ht="13.5" thickBot="1">
      <c r="R5" s="2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2"/>
      <c r="AE5" s="2"/>
      <c r="AF5" s="2"/>
      <c r="AG5" s="2"/>
      <c r="AH5" s="2"/>
      <c r="AI5" s="15"/>
      <c r="AJ5" s="15"/>
      <c r="AK5" s="15"/>
      <c r="AL5" s="15"/>
      <c r="AM5" s="15"/>
      <c r="AN5" s="15"/>
      <c r="AO5" s="15"/>
      <c r="AP5" s="15"/>
      <c r="AQ5" s="2"/>
      <c r="AR5" s="2"/>
      <c r="AS5" s="15"/>
      <c r="AT5" s="15"/>
      <c r="AU5" s="15"/>
      <c r="AV5" s="15"/>
      <c r="AW5" s="2"/>
      <c r="AX5" s="15"/>
      <c r="AY5" s="15"/>
      <c r="AZ5" s="15"/>
      <c r="BA5" s="15"/>
      <c r="BB5" s="15"/>
      <c r="BC5" s="2"/>
      <c r="BD5" s="15"/>
      <c r="BE5" s="15"/>
      <c r="BF5" s="15"/>
      <c r="BG5" s="15"/>
      <c r="BH5" s="15"/>
      <c r="BI5" s="15"/>
      <c r="BJ5" s="2"/>
    </row>
    <row r="6" spans="3:62" ht="13.5" thickBot="1">
      <c r="C6" t="s">
        <v>6</v>
      </c>
      <c r="E6" s="16">
        <v>1</v>
      </c>
      <c r="R6" s="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2"/>
    </row>
    <row r="7" spans="5:62" ht="13.5" thickBot="1">
      <c r="E7" s="16" t="s">
        <v>92</v>
      </c>
      <c r="R7" s="2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2"/>
    </row>
    <row r="8" spans="3:62" ht="13.5" thickBot="1">
      <c r="C8" t="s">
        <v>7</v>
      </c>
      <c r="E8" s="16">
        <f>K102</f>
        <v>24</v>
      </c>
      <c r="R8" s="2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37"/>
      <c r="AR8" s="37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2"/>
    </row>
    <row r="9" spans="5:62" ht="13.5" thickBot="1">
      <c r="E9" s="16"/>
      <c r="R9" s="2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2"/>
    </row>
    <row r="10" spans="3:62" ht="13.5" thickBot="1">
      <c r="C10" t="s">
        <v>8</v>
      </c>
      <c r="E10" s="16">
        <v>0</v>
      </c>
      <c r="R10" s="2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2"/>
    </row>
    <row r="11" spans="18:62" ht="13.5" thickBot="1">
      <c r="R11" s="2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2"/>
    </row>
    <row r="12" spans="3:62" ht="13.5" thickBot="1">
      <c r="C12" t="s">
        <v>9</v>
      </c>
      <c r="E12" s="17">
        <v>1</v>
      </c>
      <c r="R12" s="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69"/>
      <c r="AE12" s="69"/>
      <c r="AF12" s="69"/>
      <c r="AG12" s="69"/>
      <c r="AH12" s="69"/>
      <c r="AI12" s="69"/>
      <c r="AJ12" s="69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40"/>
      <c r="BC12" s="39"/>
      <c r="BD12" s="15"/>
      <c r="BE12" s="15"/>
      <c r="BF12" s="15"/>
      <c r="BG12" s="15"/>
      <c r="BH12" s="15"/>
      <c r="BI12" s="15"/>
      <c r="BJ12" s="2"/>
    </row>
    <row r="13" spans="5:62" ht="13.5" thickBot="1">
      <c r="E13" s="17" t="s">
        <v>17</v>
      </c>
      <c r="R13" s="2"/>
      <c r="S13" s="15"/>
      <c r="T13" s="15"/>
      <c r="U13" s="69"/>
      <c r="V13" s="69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2"/>
    </row>
    <row r="14" spans="3:62" ht="13.5" thickBot="1">
      <c r="C14" t="s">
        <v>10</v>
      </c>
      <c r="E14" s="17">
        <v>10</v>
      </c>
      <c r="R14" s="2"/>
      <c r="S14" s="15"/>
      <c r="T14" s="15"/>
      <c r="U14" s="69"/>
      <c r="V14" s="69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41"/>
      <c r="AR14" s="41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37"/>
      <c r="BI14" s="15"/>
      <c r="BJ14" s="2"/>
    </row>
    <row r="15" spans="5:62" ht="13.5" thickBot="1">
      <c r="E15" s="2"/>
      <c r="R15" s="2"/>
      <c r="S15" s="15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2"/>
    </row>
    <row r="16" spans="3:62" ht="13.5" thickBot="1">
      <c r="C16" t="s">
        <v>11</v>
      </c>
      <c r="E16" s="20">
        <v>5</v>
      </c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"/>
    </row>
    <row r="17" spans="5:62" ht="13.5" thickBot="1">
      <c r="E17" s="20" t="s">
        <v>93</v>
      </c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"/>
    </row>
    <row r="18" spans="3:62" ht="13.5" thickBot="1">
      <c r="C18" t="s">
        <v>12</v>
      </c>
      <c r="E18" s="20">
        <v>10</v>
      </c>
      <c r="R18" s="2"/>
      <c r="S18" s="3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69"/>
      <c r="AJ18" s="69"/>
      <c r="AK18" s="15"/>
      <c r="AL18" s="15"/>
      <c r="AM18" s="15"/>
      <c r="AN18" s="15"/>
      <c r="AO18" s="15"/>
      <c r="AP18" s="15"/>
      <c r="AQ18" s="15"/>
      <c r="AR18" s="15"/>
      <c r="AS18" s="15"/>
      <c r="AT18" s="69"/>
      <c r="AU18" s="69"/>
      <c r="AV18" s="15"/>
      <c r="AW18" s="15"/>
      <c r="AX18" s="15"/>
      <c r="AY18" s="15"/>
      <c r="AZ18" s="69"/>
      <c r="BA18" s="69"/>
      <c r="BB18" s="69"/>
      <c r="BC18" s="15"/>
      <c r="BD18" s="15"/>
      <c r="BE18" s="15"/>
      <c r="BF18" s="15"/>
      <c r="BG18" s="69"/>
      <c r="BH18" s="69"/>
      <c r="BI18" s="15"/>
      <c r="BJ18" s="2"/>
    </row>
    <row r="19" spans="5:62" ht="13.5" thickBot="1">
      <c r="E19" s="2"/>
      <c r="R19" s="2"/>
      <c r="S19" s="37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69"/>
      <c r="AJ19" s="69"/>
      <c r="AK19" s="15"/>
      <c r="AL19" s="15"/>
      <c r="AM19" s="15"/>
      <c r="AN19" s="15"/>
      <c r="AO19" s="15"/>
      <c r="AP19" s="15"/>
      <c r="AQ19" s="15"/>
      <c r="AR19" s="15"/>
      <c r="AS19" s="15"/>
      <c r="AT19" s="69"/>
      <c r="AU19" s="69"/>
      <c r="AV19" s="15"/>
      <c r="AW19" s="15"/>
      <c r="AX19" s="15"/>
      <c r="AY19" s="15"/>
      <c r="AZ19" s="69"/>
      <c r="BA19" s="69"/>
      <c r="BB19" s="69"/>
      <c r="BC19" s="15"/>
      <c r="BD19" s="15"/>
      <c r="BE19" s="15"/>
      <c r="BF19" s="15"/>
      <c r="BG19" s="69"/>
      <c r="BH19" s="69"/>
      <c r="BI19" s="15"/>
      <c r="BJ19" s="2"/>
    </row>
    <row r="20" spans="3:62" ht="13.5" thickBot="1">
      <c r="C20" t="s">
        <v>61</v>
      </c>
      <c r="E20" s="18">
        <v>4</v>
      </c>
      <c r="R20" s="2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69"/>
      <c r="AJ20" s="69"/>
      <c r="AK20" s="15"/>
      <c r="AL20" s="15"/>
      <c r="AM20" s="15"/>
      <c r="AN20" s="15"/>
      <c r="AO20" s="15"/>
      <c r="AP20" s="15"/>
      <c r="AQ20" s="15"/>
      <c r="AR20" s="15"/>
      <c r="AS20" s="15"/>
      <c r="AT20" s="69"/>
      <c r="AU20" s="69"/>
      <c r="AV20" s="15"/>
      <c r="AW20" s="15"/>
      <c r="AX20" s="15"/>
      <c r="AY20" s="15"/>
      <c r="AZ20" s="69"/>
      <c r="BA20" s="69"/>
      <c r="BB20" s="69"/>
      <c r="BC20" s="15"/>
      <c r="BD20" s="15"/>
      <c r="BE20" s="15"/>
      <c r="BF20" s="15"/>
      <c r="BG20" s="69"/>
      <c r="BH20" s="69"/>
      <c r="BI20" s="15"/>
      <c r="BJ20" s="2"/>
    </row>
    <row r="21" spans="5:62" ht="13.5" thickBot="1">
      <c r="E21" s="18" t="s">
        <v>90</v>
      </c>
      <c r="R21" s="2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"/>
    </row>
    <row r="22" spans="3:62" ht="13.5" thickBot="1">
      <c r="C22" t="s">
        <v>62</v>
      </c>
      <c r="E22" s="18">
        <v>10</v>
      </c>
      <c r="R22" s="2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"/>
    </row>
    <row r="23" spans="5:62" ht="13.5" thickBot="1">
      <c r="E23" s="2"/>
      <c r="R23" s="2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69"/>
      <c r="AJ23" s="69"/>
      <c r="AK23" s="15"/>
      <c r="AL23" s="15"/>
      <c r="AM23" s="15"/>
      <c r="AN23" s="15"/>
      <c r="AO23" s="15"/>
      <c r="AP23" s="15"/>
      <c r="AQ23" s="15"/>
      <c r="AR23" s="15"/>
      <c r="AS23" s="15"/>
      <c r="AT23" s="69"/>
      <c r="AU23" s="69"/>
      <c r="AV23" s="15"/>
      <c r="AW23" s="15"/>
      <c r="AX23" s="15"/>
      <c r="AY23" s="15"/>
      <c r="AZ23" s="69"/>
      <c r="BA23" s="69"/>
      <c r="BB23" s="69"/>
      <c r="BC23" s="15"/>
      <c r="BD23" s="15"/>
      <c r="BE23" s="15"/>
      <c r="BF23" s="15"/>
      <c r="BG23" s="69"/>
      <c r="BH23" s="69"/>
      <c r="BI23" s="15"/>
      <c r="BJ23" s="2"/>
    </row>
    <row r="24" spans="5:62" ht="13.5" thickBot="1">
      <c r="E24" s="19"/>
      <c r="R24" s="2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69"/>
      <c r="AJ24" s="69"/>
      <c r="AK24" s="15"/>
      <c r="AL24" s="15"/>
      <c r="AM24" s="15"/>
      <c r="AN24" s="15"/>
      <c r="AO24" s="15"/>
      <c r="AP24" s="15"/>
      <c r="AQ24" s="15"/>
      <c r="AR24" s="15"/>
      <c r="AS24" s="15"/>
      <c r="AT24" s="69"/>
      <c r="AU24" s="69"/>
      <c r="AV24" s="15"/>
      <c r="AW24" s="15"/>
      <c r="AX24" s="15"/>
      <c r="AY24" s="15"/>
      <c r="AZ24" s="69"/>
      <c r="BA24" s="69"/>
      <c r="BB24" s="69"/>
      <c r="BC24" s="15"/>
      <c r="BD24" s="15"/>
      <c r="BE24" s="15"/>
      <c r="BF24" s="15"/>
      <c r="BG24" s="69"/>
      <c r="BH24" s="69"/>
      <c r="BI24" s="15"/>
      <c r="BJ24" s="2"/>
    </row>
    <row r="25" spans="5:62" ht="13.5" thickBot="1">
      <c r="E25" s="19"/>
      <c r="R25" s="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69"/>
      <c r="AJ25" s="69"/>
      <c r="AK25" s="15"/>
      <c r="AL25" s="15"/>
      <c r="AM25" s="15"/>
      <c r="AN25" s="15"/>
      <c r="AO25" s="15"/>
      <c r="AP25" s="15"/>
      <c r="AQ25" s="15"/>
      <c r="AR25" s="15"/>
      <c r="AS25" s="15"/>
      <c r="AT25" s="69"/>
      <c r="AU25" s="69"/>
      <c r="AV25" s="15"/>
      <c r="AW25" s="15"/>
      <c r="AX25" s="15"/>
      <c r="AY25" s="15"/>
      <c r="AZ25" s="69"/>
      <c r="BA25" s="69"/>
      <c r="BB25" s="69"/>
      <c r="BC25" s="15"/>
      <c r="BD25" s="15"/>
      <c r="BE25" s="15"/>
      <c r="BF25" s="15"/>
      <c r="BG25" s="69"/>
      <c r="BH25" s="69"/>
      <c r="BI25" s="15"/>
      <c r="BJ25" s="2"/>
    </row>
    <row r="26" spans="5:62" ht="13.5" thickBot="1">
      <c r="E26" s="19"/>
      <c r="R26" s="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"/>
    </row>
    <row r="27" spans="5:62" ht="13.5" thickBot="1">
      <c r="E27" s="2"/>
      <c r="R27" s="2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69"/>
      <c r="AU27" s="69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"/>
    </row>
    <row r="28" spans="5:62" ht="13.5" thickBot="1">
      <c r="E28" s="25"/>
      <c r="R28" s="2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69"/>
      <c r="AJ28" s="69"/>
      <c r="AK28" s="15"/>
      <c r="AL28" s="15"/>
      <c r="AM28" s="15"/>
      <c r="AN28" s="15"/>
      <c r="AO28" s="15"/>
      <c r="AP28" s="15"/>
      <c r="AQ28" s="15"/>
      <c r="AR28" s="15"/>
      <c r="AS28" s="15"/>
      <c r="AT28" s="69"/>
      <c r="AU28" s="69"/>
      <c r="AV28" s="15"/>
      <c r="AW28" s="15"/>
      <c r="AX28" s="15"/>
      <c r="AY28" s="15"/>
      <c r="AZ28" s="69"/>
      <c r="BA28" s="69"/>
      <c r="BB28" s="69"/>
      <c r="BC28" s="15"/>
      <c r="BD28" s="15"/>
      <c r="BE28" s="15"/>
      <c r="BF28" s="15"/>
      <c r="BG28" s="69"/>
      <c r="BH28" s="69"/>
      <c r="BI28" s="15"/>
      <c r="BJ28" s="2"/>
    </row>
    <row r="29" spans="5:62" ht="13.5" thickBot="1">
      <c r="E29" s="25"/>
      <c r="R29" s="2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69"/>
      <c r="AJ29" s="69"/>
      <c r="AK29" s="15"/>
      <c r="AL29" s="15"/>
      <c r="AM29" s="15"/>
      <c r="AN29" s="15"/>
      <c r="AO29" s="15"/>
      <c r="AP29" s="15"/>
      <c r="AQ29" s="15"/>
      <c r="AR29" s="15"/>
      <c r="AS29" s="15"/>
      <c r="AT29" s="69"/>
      <c r="AU29" s="69"/>
      <c r="AV29" s="15"/>
      <c r="AW29" s="15"/>
      <c r="AX29" s="15"/>
      <c r="AY29" s="15"/>
      <c r="AZ29" s="69"/>
      <c r="BA29" s="69"/>
      <c r="BB29" s="69"/>
      <c r="BC29" s="15"/>
      <c r="BD29" s="15"/>
      <c r="BE29" s="15"/>
      <c r="BF29" s="15"/>
      <c r="BG29" s="85"/>
      <c r="BH29" s="69"/>
      <c r="BI29" s="15"/>
      <c r="BJ29" s="2"/>
    </row>
    <row r="30" spans="5:62" ht="13.5" thickBot="1">
      <c r="E30" s="25"/>
      <c r="R30" s="2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69"/>
      <c r="AJ30" s="69"/>
      <c r="AK30" s="15"/>
      <c r="AL30" s="15"/>
      <c r="AM30" s="15"/>
      <c r="AN30" s="15"/>
      <c r="AO30" s="15"/>
      <c r="AP30" s="15"/>
      <c r="AQ30" s="15"/>
      <c r="AR30" s="15"/>
      <c r="AS30" s="15"/>
      <c r="AT30" s="69"/>
      <c r="AU30" s="69"/>
      <c r="AV30" s="15"/>
      <c r="AW30" s="15"/>
      <c r="AX30" s="15"/>
      <c r="AY30" s="15"/>
      <c r="AZ30" s="69"/>
      <c r="BA30" s="69"/>
      <c r="BB30" s="69"/>
      <c r="BC30" s="15"/>
      <c r="BD30" s="15"/>
      <c r="BE30" s="15"/>
      <c r="BF30" s="15"/>
      <c r="BG30" s="86"/>
      <c r="BH30" s="69"/>
      <c r="BI30" s="15"/>
      <c r="BJ30" s="2"/>
    </row>
    <row r="31" spans="5:62" ht="13.5" thickBot="1">
      <c r="E31" s="2"/>
      <c r="R31" s="2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"/>
    </row>
    <row r="32" spans="3:62" ht="13.5" thickBot="1">
      <c r="C32" t="s">
        <v>63</v>
      </c>
      <c r="E32" s="21">
        <v>28</v>
      </c>
      <c r="R32" s="2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"/>
    </row>
    <row r="33" spans="5:62" ht="13.5" thickBot="1">
      <c r="E33" s="21"/>
      <c r="R33" s="2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69"/>
      <c r="AJ33" s="69"/>
      <c r="AK33" s="15"/>
      <c r="AL33" s="15"/>
      <c r="AM33" s="15"/>
      <c r="AN33" s="15"/>
      <c r="AO33" s="15"/>
      <c r="AP33" s="15"/>
      <c r="AQ33" s="15"/>
      <c r="AR33" s="15"/>
      <c r="AS33" s="15"/>
      <c r="AT33" s="69"/>
      <c r="AU33" s="69"/>
      <c r="AV33" s="15"/>
      <c r="AW33" s="15"/>
      <c r="AX33" s="15"/>
      <c r="AY33" s="15"/>
      <c r="AZ33" s="69"/>
      <c r="BA33" s="69"/>
      <c r="BB33" s="69"/>
      <c r="BC33" s="15"/>
      <c r="BD33" s="15"/>
      <c r="BE33" s="15"/>
      <c r="BF33" s="15"/>
      <c r="BG33" s="69"/>
      <c r="BH33" s="69"/>
      <c r="BI33" s="15"/>
      <c r="BJ33" s="2"/>
    </row>
    <row r="34" spans="3:62" ht="13.5" thickBot="1">
      <c r="C34" t="s">
        <v>64</v>
      </c>
      <c r="E34" s="21">
        <f>AW104</f>
        <v>149</v>
      </c>
      <c r="R34" s="2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69"/>
      <c r="AJ34" s="69"/>
      <c r="AK34" s="15"/>
      <c r="AL34" s="15"/>
      <c r="AM34" s="15"/>
      <c r="AN34" s="15"/>
      <c r="AO34" s="15"/>
      <c r="AP34" s="15"/>
      <c r="AQ34" s="15"/>
      <c r="AR34" s="15"/>
      <c r="AS34" s="15"/>
      <c r="AT34" s="69"/>
      <c r="AU34" s="69"/>
      <c r="AV34" s="15"/>
      <c r="AW34" s="15"/>
      <c r="AX34" s="15"/>
      <c r="AY34" s="15"/>
      <c r="AZ34" s="85"/>
      <c r="BA34" s="85"/>
      <c r="BB34" s="69"/>
      <c r="BC34" s="15"/>
      <c r="BD34" s="15"/>
      <c r="BE34" s="15"/>
      <c r="BF34" s="15"/>
      <c r="BG34" s="85"/>
      <c r="BH34" s="69"/>
      <c r="BI34" s="15"/>
      <c r="BJ34" s="2"/>
    </row>
    <row r="35" spans="1:62" ht="13.5" thickBot="1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4"/>
      <c r="P35" s="4"/>
      <c r="Q35" s="4"/>
      <c r="R35" s="2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69"/>
      <c r="AJ35" s="69"/>
      <c r="AK35" s="15"/>
      <c r="AL35" s="15"/>
      <c r="AM35" s="15"/>
      <c r="AN35" s="15"/>
      <c r="AO35" s="15"/>
      <c r="AP35" s="15"/>
      <c r="AQ35" s="15"/>
      <c r="AR35" s="15"/>
      <c r="AS35" s="15"/>
      <c r="AT35" s="69"/>
      <c r="AU35" s="69"/>
      <c r="AV35" s="15"/>
      <c r="AW35" s="15"/>
      <c r="AX35" s="15"/>
      <c r="AY35" s="15"/>
      <c r="AZ35" s="69"/>
      <c r="BA35" s="69"/>
      <c r="BB35" s="69"/>
      <c r="BC35" s="15"/>
      <c r="BD35" s="15"/>
      <c r="BE35" s="15"/>
      <c r="BF35" s="15"/>
      <c r="BG35" s="69"/>
      <c r="BH35" s="69"/>
      <c r="BI35" s="15"/>
      <c r="BJ35" s="2"/>
    </row>
    <row r="36" spans="1:62" ht="13.5" thickBot="1">
      <c r="A36" s="2"/>
      <c r="B36" s="7"/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15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84"/>
      <c r="BA36" s="84"/>
      <c r="BB36" s="84"/>
      <c r="BC36" s="2"/>
      <c r="BD36" s="2"/>
      <c r="BE36" s="2"/>
      <c r="BF36" s="2"/>
      <c r="BG36" s="2"/>
      <c r="BH36" s="2"/>
      <c r="BI36" s="2"/>
      <c r="BJ36" s="2"/>
    </row>
    <row r="37" spans="3:83" ht="13.5" thickBot="1">
      <c r="C37" t="s">
        <v>1</v>
      </c>
      <c r="E37" s="3">
        <f>E4-E41</f>
        <v>35</v>
      </c>
      <c r="H37" t="s">
        <v>32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46"/>
      <c r="BC37" s="47"/>
      <c r="BD37" s="48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9"/>
    </row>
    <row r="38" spans="18:83" ht="13.5" thickBot="1"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50"/>
      <c r="BC38" s="34"/>
      <c r="BD38" s="35" t="s">
        <v>41</v>
      </c>
      <c r="BE38" s="36"/>
      <c r="BF38" s="15"/>
      <c r="BG38" s="15"/>
      <c r="BH38" s="34"/>
      <c r="BI38" s="35" t="s">
        <v>78</v>
      </c>
      <c r="BJ38" s="36"/>
      <c r="BK38" s="15"/>
      <c r="BL38" s="15"/>
      <c r="BM38" s="34"/>
      <c r="BN38" s="35" t="s">
        <v>57</v>
      </c>
      <c r="BO38" s="36"/>
      <c r="BP38" s="15"/>
      <c r="BQ38" s="15"/>
      <c r="BR38" s="34"/>
      <c r="BS38" s="35" t="s">
        <v>58</v>
      </c>
      <c r="BT38" s="36"/>
      <c r="BU38" s="15"/>
      <c r="BV38" s="15"/>
      <c r="BW38" s="34"/>
      <c r="BX38" s="35" t="s">
        <v>59</v>
      </c>
      <c r="BY38" s="36"/>
      <c r="BZ38" s="15"/>
      <c r="CA38" s="15"/>
      <c r="CB38" s="34"/>
      <c r="CC38" s="35" t="s">
        <v>98</v>
      </c>
      <c r="CD38" s="36"/>
      <c r="CE38" s="51"/>
    </row>
    <row r="39" spans="3:83" ht="13.5" thickBot="1">
      <c r="C39" t="s">
        <v>27</v>
      </c>
      <c r="E39" s="1">
        <f>J102</f>
        <v>31</v>
      </c>
      <c r="H39" t="s">
        <v>33</v>
      </c>
      <c r="BB39" s="52"/>
      <c r="BC39" s="34"/>
      <c r="BD39" s="35" t="s">
        <v>94</v>
      </c>
      <c r="BE39" s="36"/>
      <c r="BF39" s="15"/>
      <c r="BG39" s="15"/>
      <c r="BH39" s="34"/>
      <c r="BI39" s="35" t="s">
        <v>107</v>
      </c>
      <c r="BJ39" s="36"/>
      <c r="BK39" s="15"/>
      <c r="BL39" s="15"/>
      <c r="BM39" s="34"/>
      <c r="BN39" s="35" t="s">
        <v>96</v>
      </c>
      <c r="BO39" s="36"/>
      <c r="BP39" s="15"/>
      <c r="BQ39" s="15"/>
      <c r="BR39" s="34"/>
      <c r="BS39" s="35" t="s">
        <v>95</v>
      </c>
      <c r="BT39" s="36"/>
      <c r="BU39" s="15"/>
      <c r="BV39" s="15"/>
      <c r="BW39" s="34"/>
      <c r="BX39" s="35" t="s">
        <v>97</v>
      </c>
      <c r="BY39" s="36"/>
      <c r="BZ39" s="15"/>
      <c r="CA39" s="15"/>
      <c r="CB39" s="34"/>
      <c r="CC39" s="35" t="s">
        <v>108</v>
      </c>
      <c r="CD39" s="36"/>
      <c r="CE39" s="53"/>
    </row>
    <row r="40" spans="54:83" ht="13.5" thickBot="1">
      <c r="BB40" s="52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53"/>
    </row>
    <row r="41" spans="3:83" ht="13.5" thickBot="1">
      <c r="C41" t="s">
        <v>28</v>
      </c>
      <c r="E41" s="1">
        <f>E6+E12</f>
        <v>2</v>
      </c>
      <c r="H41" t="s">
        <v>34</v>
      </c>
      <c r="BB41" s="52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53"/>
    </row>
    <row r="42" spans="5:83" ht="13.5" thickBot="1">
      <c r="E42" s="2"/>
      <c r="BB42" s="52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37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53"/>
    </row>
    <row r="43" spans="3:83" ht="13.5" thickBot="1">
      <c r="C43" t="s">
        <v>29</v>
      </c>
      <c r="E43" s="1">
        <f>E8+E14</f>
        <v>34</v>
      </c>
      <c r="H43" t="s">
        <v>35</v>
      </c>
      <c r="BB43" s="52"/>
      <c r="BC43" s="34"/>
      <c r="BD43" s="35" t="s">
        <v>104</v>
      </c>
      <c r="BE43" s="36"/>
      <c r="BF43" s="15"/>
      <c r="BG43" s="15"/>
      <c r="BH43" s="34"/>
      <c r="BI43" s="35" t="s">
        <v>105</v>
      </c>
      <c r="BJ43" s="36"/>
      <c r="BK43" s="15"/>
      <c r="BL43" s="15"/>
      <c r="BM43" s="34"/>
      <c r="BN43" s="35" t="s">
        <v>60</v>
      </c>
      <c r="BO43" s="36"/>
      <c r="BP43" s="15"/>
      <c r="BQ43" s="15"/>
      <c r="BR43" s="34"/>
      <c r="BS43" s="35" t="s">
        <v>106</v>
      </c>
      <c r="BT43" s="36"/>
      <c r="BU43" s="15"/>
      <c r="BV43" s="15"/>
      <c r="BW43" s="34"/>
      <c r="BX43" s="35" t="s">
        <v>25</v>
      </c>
      <c r="BY43" s="36"/>
      <c r="BZ43" s="15"/>
      <c r="CA43" s="15"/>
      <c r="CB43" s="34"/>
      <c r="CC43" s="35" t="s">
        <v>17</v>
      </c>
      <c r="CD43" s="36"/>
      <c r="CE43" s="53"/>
    </row>
    <row r="44" spans="54:83" ht="13.5" thickBot="1">
      <c r="BB44" s="52"/>
      <c r="BC44" s="34"/>
      <c r="BD44" s="35" t="s">
        <v>109</v>
      </c>
      <c r="BE44" s="36"/>
      <c r="BF44" s="15"/>
      <c r="BG44" s="15"/>
      <c r="BH44" s="34"/>
      <c r="BI44" s="35" t="s">
        <v>110</v>
      </c>
      <c r="BJ44" s="36"/>
      <c r="BK44" s="15"/>
      <c r="BL44" s="15"/>
      <c r="BM44" s="34"/>
      <c r="BN44" s="35" t="s">
        <v>111</v>
      </c>
      <c r="BO44" s="36"/>
      <c r="BP44" s="15"/>
      <c r="BQ44" s="15"/>
      <c r="BR44" s="34"/>
      <c r="BS44" s="35" t="s">
        <v>112</v>
      </c>
      <c r="BT44" s="36"/>
      <c r="BU44" s="15"/>
      <c r="BV44" s="15"/>
      <c r="BW44" s="34"/>
      <c r="BX44" s="35" t="s">
        <v>161</v>
      </c>
      <c r="BY44" s="36"/>
      <c r="BZ44" s="15"/>
      <c r="CA44" s="15"/>
      <c r="CB44" s="34"/>
      <c r="CC44" s="35" t="s">
        <v>16</v>
      </c>
      <c r="CD44" s="36"/>
      <c r="CE44" s="53"/>
    </row>
    <row r="45" spans="3:83" ht="13.5" thickBot="1">
      <c r="C45" t="s">
        <v>30</v>
      </c>
      <c r="E45" s="1">
        <f>E16*E18</f>
        <v>50</v>
      </c>
      <c r="H45" s="22" t="s">
        <v>68</v>
      </c>
      <c r="I45" s="22"/>
      <c r="J45" s="22"/>
      <c r="K45" s="22"/>
      <c r="L45" s="22"/>
      <c r="BB45" s="52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53"/>
    </row>
    <row r="46" spans="5:83" ht="13.5" thickBot="1">
      <c r="E46" s="2"/>
      <c r="H46" s="22"/>
      <c r="I46" s="22"/>
      <c r="J46" s="22"/>
      <c r="K46" s="22"/>
      <c r="L46" s="22"/>
      <c r="BB46" s="52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40"/>
      <c r="BX46" s="39"/>
      <c r="BY46" s="15"/>
      <c r="BZ46" s="15"/>
      <c r="CA46" s="15"/>
      <c r="CB46" s="15"/>
      <c r="CC46" s="15"/>
      <c r="CD46" s="15"/>
      <c r="CE46" s="53"/>
    </row>
    <row r="47" spans="3:83" ht="13.5" thickBot="1">
      <c r="C47" t="s">
        <v>65</v>
      </c>
      <c r="E47" s="1">
        <f>E20*E22</f>
        <v>40</v>
      </c>
      <c r="H47" s="22" t="s">
        <v>69</v>
      </c>
      <c r="I47" s="22"/>
      <c r="J47" s="22"/>
      <c r="K47" s="22"/>
      <c r="L47" s="22"/>
      <c r="BB47" s="52"/>
      <c r="BC47" s="15"/>
      <c r="BD47" s="15"/>
      <c r="BE47" s="15"/>
      <c r="BF47" s="73"/>
      <c r="BG47" s="73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53"/>
    </row>
    <row r="48" spans="5:83" ht="13.5" thickBot="1">
      <c r="E48" s="2"/>
      <c r="H48" s="22"/>
      <c r="I48" s="22"/>
      <c r="J48" s="22"/>
      <c r="K48" s="22"/>
      <c r="L48" s="22"/>
      <c r="BB48" s="52"/>
      <c r="BC48" s="34"/>
      <c r="BD48" s="35"/>
      <c r="BE48" s="35"/>
      <c r="BF48" s="74" t="s">
        <v>45</v>
      </c>
      <c r="BG48" s="74"/>
      <c r="BH48" s="35"/>
      <c r="BI48" s="35"/>
      <c r="BJ48" s="36"/>
      <c r="BK48" s="15"/>
      <c r="BL48" s="15"/>
      <c r="BM48" s="34"/>
      <c r="BN48" s="35" t="s">
        <v>47</v>
      </c>
      <c r="BO48" s="36"/>
      <c r="BP48" s="15"/>
      <c r="BQ48" s="15"/>
      <c r="BR48" s="34"/>
      <c r="BS48" s="35" t="s">
        <v>48</v>
      </c>
      <c r="BT48" s="42"/>
      <c r="BU48" s="2"/>
      <c r="BV48" s="2"/>
      <c r="BW48" s="43"/>
      <c r="BX48" s="44" t="s">
        <v>46</v>
      </c>
      <c r="BY48" s="36"/>
      <c r="BZ48" s="15"/>
      <c r="CA48" s="15"/>
      <c r="CB48" s="34"/>
      <c r="CC48" s="38" t="s">
        <v>43</v>
      </c>
      <c r="CD48" s="36"/>
      <c r="CE48" s="53"/>
    </row>
    <row r="49" spans="3:83" ht="13.5" thickBot="1">
      <c r="C49" t="s">
        <v>66</v>
      </c>
      <c r="E49" s="1">
        <f>E34</f>
        <v>149</v>
      </c>
      <c r="H49" s="22"/>
      <c r="I49" s="22"/>
      <c r="J49" s="22"/>
      <c r="K49" s="22"/>
      <c r="L49" s="22"/>
      <c r="BB49" s="52"/>
      <c r="BC49" s="34"/>
      <c r="BD49" s="35"/>
      <c r="BE49" s="74" t="s">
        <v>113</v>
      </c>
      <c r="BF49" s="74"/>
      <c r="BG49" s="74"/>
      <c r="BH49" s="74"/>
      <c r="BI49" s="35"/>
      <c r="BJ49" s="36"/>
      <c r="BK49" s="15"/>
      <c r="BL49" s="15"/>
      <c r="BM49" s="34"/>
      <c r="BN49" s="35" t="s">
        <v>115</v>
      </c>
      <c r="BO49" s="36"/>
      <c r="BP49" s="15"/>
      <c r="BQ49" s="15"/>
      <c r="BR49" s="34"/>
      <c r="BS49" s="35"/>
      <c r="BT49" s="36"/>
      <c r="BU49" s="15"/>
      <c r="BV49" s="15"/>
      <c r="BW49" s="34"/>
      <c r="BX49" s="35" t="s">
        <v>79</v>
      </c>
      <c r="BY49" s="36"/>
      <c r="BZ49" s="15"/>
      <c r="CA49" s="15"/>
      <c r="CB49" s="34"/>
      <c r="CC49" s="35" t="s">
        <v>114</v>
      </c>
      <c r="CD49" s="36"/>
      <c r="CE49" s="53"/>
    </row>
    <row r="50" spans="5:83" ht="13.5" thickBot="1">
      <c r="E50" s="2"/>
      <c r="H50" s="22"/>
      <c r="I50" s="22"/>
      <c r="J50" s="22"/>
      <c r="K50" s="22"/>
      <c r="L50" s="22"/>
      <c r="BB50" s="52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53"/>
    </row>
    <row r="51" spans="3:83" ht="13.5" thickBot="1">
      <c r="C51" t="s">
        <v>67</v>
      </c>
      <c r="E51" s="1">
        <f>AW108</f>
        <v>608</v>
      </c>
      <c r="H51" s="22"/>
      <c r="I51" s="22"/>
      <c r="J51" s="22"/>
      <c r="K51" s="22"/>
      <c r="L51" s="22"/>
      <c r="BB51" s="52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53"/>
    </row>
    <row r="52" spans="54:83" ht="13.5" thickBot="1">
      <c r="BB52" s="52"/>
      <c r="BC52" s="15"/>
      <c r="BD52" s="2"/>
      <c r="BE52" s="15"/>
      <c r="BF52" s="15"/>
      <c r="BG52" s="15"/>
      <c r="BH52" s="15"/>
      <c r="BI52" s="15"/>
      <c r="BJ52" s="69"/>
      <c r="BK52" s="69"/>
      <c r="BL52" s="15"/>
      <c r="BM52" s="15"/>
      <c r="BN52" s="15"/>
      <c r="BO52" s="15"/>
      <c r="BP52" s="69"/>
      <c r="BQ52" s="69"/>
      <c r="BR52" s="15"/>
      <c r="BS52" s="15"/>
      <c r="BT52" s="15"/>
      <c r="BU52" s="15"/>
      <c r="BV52" s="69"/>
      <c r="BW52" s="69"/>
      <c r="BX52" s="15"/>
      <c r="BY52" s="15"/>
      <c r="BZ52" s="15"/>
      <c r="CA52" s="15"/>
      <c r="CB52" s="69"/>
      <c r="CC52" s="69"/>
      <c r="CD52" s="15"/>
      <c r="CE52" s="53"/>
    </row>
    <row r="53" spans="3:83" ht="13.5" thickBot="1">
      <c r="C53" t="s">
        <v>31</v>
      </c>
      <c r="E53" s="1">
        <f>E39+E43+E45+E47+E49</f>
        <v>304</v>
      </c>
      <c r="H53" t="s">
        <v>36</v>
      </c>
      <c r="BB53" s="52"/>
      <c r="BC53" s="34"/>
      <c r="BD53" s="38" t="s">
        <v>156</v>
      </c>
      <c r="BE53" s="36"/>
      <c r="BF53" s="15"/>
      <c r="BG53" s="15"/>
      <c r="BH53" s="15"/>
      <c r="BI53" s="34"/>
      <c r="BJ53" s="74">
        <v>7</v>
      </c>
      <c r="BK53" s="74"/>
      <c r="BL53" s="36"/>
      <c r="BM53" s="15"/>
      <c r="BN53" s="15"/>
      <c r="BO53" s="34"/>
      <c r="BP53" s="74">
        <v>8</v>
      </c>
      <c r="BQ53" s="74"/>
      <c r="BR53" s="36"/>
      <c r="BS53" s="15"/>
      <c r="BT53" s="15"/>
      <c r="BU53" s="34"/>
      <c r="BV53" s="74">
        <v>9</v>
      </c>
      <c r="BW53" s="74"/>
      <c r="BX53" s="36"/>
      <c r="BY53" s="15"/>
      <c r="BZ53" s="15"/>
      <c r="CA53" s="34"/>
      <c r="CB53" s="74" t="s">
        <v>22</v>
      </c>
      <c r="CC53" s="74"/>
      <c r="CD53" s="36"/>
      <c r="CE53" s="53"/>
    </row>
    <row r="54" spans="5:83" ht="13.5" thickBot="1">
      <c r="E54" s="2"/>
      <c r="BB54" s="52"/>
      <c r="BC54" s="34"/>
      <c r="BD54" s="35" t="s">
        <v>80</v>
      </c>
      <c r="BE54" s="36"/>
      <c r="BF54" s="15"/>
      <c r="BG54" s="15"/>
      <c r="BH54" s="15"/>
      <c r="BI54" s="34"/>
      <c r="BJ54" s="74" t="s">
        <v>81</v>
      </c>
      <c r="BK54" s="74"/>
      <c r="BL54" s="36"/>
      <c r="BM54" s="15"/>
      <c r="BN54" s="15"/>
      <c r="BO54" s="34"/>
      <c r="BP54" s="74" t="s">
        <v>82</v>
      </c>
      <c r="BQ54" s="74"/>
      <c r="BR54" s="36"/>
      <c r="BS54" s="15"/>
      <c r="BT54" s="15"/>
      <c r="BU54" s="34"/>
      <c r="BV54" s="74" t="s">
        <v>83</v>
      </c>
      <c r="BW54" s="74"/>
      <c r="BX54" s="36"/>
      <c r="BY54" s="15"/>
      <c r="BZ54" s="15"/>
      <c r="CA54" s="34"/>
      <c r="CB54" s="74" t="s">
        <v>116</v>
      </c>
      <c r="CC54" s="74"/>
      <c r="CD54" s="36"/>
      <c r="CE54" s="53"/>
    </row>
    <row r="55" spans="3:83" ht="13.5" thickBot="1">
      <c r="C55" t="s">
        <v>4</v>
      </c>
      <c r="E55" s="29">
        <f>(36+35)/37</f>
        <v>1.9189189189189189</v>
      </c>
      <c r="H55" t="s">
        <v>37</v>
      </c>
      <c r="T55" s="30"/>
      <c r="U55" s="30"/>
      <c r="V55" s="30"/>
      <c r="W55" s="30"/>
      <c r="X55" s="30"/>
      <c r="Y55" s="30"/>
      <c r="Z55" s="30"/>
      <c r="AA55" s="30"/>
      <c r="AB55" s="30"/>
      <c r="BB55" s="52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53"/>
    </row>
    <row r="56" spans="54:83" ht="13.5" thickBot="1">
      <c r="BB56" s="52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53"/>
    </row>
    <row r="57" spans="2:83" s="8" customFormat="1" ht="13.5" thickBot="1">
      <c r="B57" s="5"/>
      <c r="C57" s="8" t="s">
        <v>0</v>
      </c>
      <c r="E57" s="68">
        <f>E39+(2*E43)+(3*E45)+(4*E47)+E51</f>
        <v>1017</v>
      </c>
      <c r="H57" s="67" t="s">
        <v>38</v>
      </c>
      <c r="U57" s="8" t="s">
        <v>51</v>
      </c>
      <c r="V57" s="8" t="s">
        <v>51</v>
      </c>
      <c r="AD57" s="8" t="s">
        <v>51</v>
      </c>
      <c r="AI57" s="8" t="s">
        <v>51</v>
      </c>
      <c r="AJ57" s="8" t="s">
        <v>51</v>
      </c>
      <c r="AK57" s="8" t="s">
        <v>51</v>
      </c>
      <c r="AP57" s="8" t="s">
        <v>51</v>
      </c>
      <c r="AQ57" s="8" t="s">
        <v>51</v>
      </c>
      <c r="AR57" s="8" t="s">
        <v>51</v>
      </c>
      <c r="AS57" s="8" t="s">
        <v>51</v>
      </c>
      <c r="BB57" s="50"/>
      <c r="BC57" s="15"/>
      <c r="BD57" s="15"/>
      <c r="BE57" s="15"/>
      <c r="BF57" s="15"/>
      <c r="BG57" s="15"/>
      <c r="BH57" s="15"/>
      <c r="BI57" s="15"/>
      <c r="BJ57" s="69"/>
      <c r="BK57" s="69"/>
      <c r="BL57" s="15"/>
      <c r="BM57" s="15"/>
      <c r="BN57" s="15"/>
      <c r="BO57" s="15"/>
      <c r="BP57" s="69"/>
      <c r="BQ57" s="69"/>
      <c r="BR57" s="15"/>
      <c r="BS57" s="15"/>
      <c r="BT57" s="15"/>
      <c r="BU57" s="15"/>
      <c r="BV57" s="69"/>
      <c r="BW57" s="69"/>
      <c r="BX57" s="15"/>
      <c r="BY57" s="15"/>
      <c r="BZ57" s="15"/>
      <c r="CA57" s="15"/>
      <c r="CB57" s="69"/>
      <c r="CC57" s="69"/>
      <c r="CD57" s="15"/>
      <c r="CE57" s="51"/>
    </row>
    <row r="58" spans="54:83" ht="13.5" thickBot="1">
      <c r="BB58" s="52"/>
      <c r="BC58" s="34"/>
      <c r="BD58" s="38" t="s">
        <v>157</v>
      </c>
      <c r="BE58" s="36"/>
      <c r="BF58" s="15"/>
      <c r="BG58" s="15"/>
      <c r="BH58" s="15"/>
      <c r="BI58" s="34"/>
      <c r="BJ58" s="74">
        <v>4</v>
      </c>
      <c r="BK58" s="74"/>
      <c r="BL58" s="36"/>
      <c r="BM58" s="15"/>
      <c r="BN58" s="15"/>
      <c r="BO58" s="34"/>
      <c r="BP58" s="74">
        <v>5</v>
      </c>
      <c r="BQ58" s="74"/>
      <c r="BR58" s="36"/>
      <c r="BS58" s="15"/>
      <c r="BT58" s="15"/>
      <c r="BU58" s="34"/>
      <c r="BV58" s="74">
        <v>6</v>
      </c>
      <c r="BW58" s="74"/>
      <c r="BX58" s="36"/>
      <c r="BY58" s="15"/>
      <c r="BZ58" s="15"/>
      <c r="CA58" s="34"/>
      <c r="CB58" s="74" t="s">
        <v>51</v>
      </c>
      <c r="CC58" s="74"/>
      <c r="CD58" s="36"/>
      <c r="CE58" s="53"/>
    </row>
    <row r="59" spans="3:83" ht="13.5" thickBot="1">
      <c r="C59" t="s">
        <v>5</v>
      </c>
      <c r="E59" s="29">
        <f>E57/E53</f>
        <v>3.3453947368421053</v>
      </c>
      <c r="H59" t="s">
        <v>3</v>
      </c>
      <c r="BB59" s="52"/>
      <c r="BC59" s="34"/>
      <c r="BD59" s="35" t="s">
        <v>42</v>
      </c>
      <c r="BE59" s="36"/>
      <c r="BF59" s="15"/>
      <c r="BG59" s="15"/>
      <c r="BH59" s="15"/>
      <c r="BI59" s="34"/>
      <c r="BJ59" s="74" t="s">
        <v>55</v>
      </c>
      <c r="BK59" s="74"/>
      <c r="BL59" s="36"/>
      <c r="BM59" s="15"/>
      <c r="BN59" s="15"/>
      <c r="BO59" s="34"/>
      <c r="BP59" s="74" t="s">
        <v>84</v>
      </c>
      <c r="BQ59" s="74"/>
      <c r="BR59" s="36"/>
      <c r="BS59" s="15"/>
      <c r="BT59" s="15"/>
      <c r="BU59" s="34"/>
      <c r="BV59" s="74" t="s">
        <v>18</v>
      </c>
      <c r="BW59" s="74"/>
      <c r="BX59" s="36"/>
      <c r="BY59" s="15"/>
      <c r="BZ59" s="15"/>
      <c r="CA59" s="34"/>
      <c r="CB59" s="80" t="s">
        <v>160</v>
      </c>
      <c r="CC59" s="74"/>
      <c r="CD59" s="36"/>
      <c r="CE59" s="53"/>
    </row>
    <row r="60" spans="54:83" ht="12.75">
      <c r="BB60" s="52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53"/>
    </row>
    <row r="61" spans="2:83" s="8" customFormat="1" ht="12.75">
      <c r="B61" s="5"/>
      <c r="Q61" s="8">
        <v>1</v>
      </c>
      <c r="R61" s="8">
        <v>2</v>
      </c>
      <c r="S61" s="8">
        <v>3</v>
      </c>
      <c r="T61" s="8">
        <v>4</v>
      </c>
      <c r="U61" s="57">
        <v>5</v>
      </c>
      <c r="V61" s="8">
        <v>6</v>
      </c>
      <c r="W61" s="8">
        <v>7</v>
      </c>
      <c r="X61" s="8">
        <v>8</v>
      </c>
      <c r="Y61" s="8">
        <v>9</v>
      </c>
      <c r="Z61" s="8">
        <v>10</v>
      </c>
      <c r="AA61" s="8">
        <v>11</v>
      </c>
      <c r="AB61" s="8">
        <v>12</v>
      </c>
      <c r="AC61" s="8">
        <v>13</v>
      </c>
      <c r="AD61" s="8">
        <v>14</v>
      </c>
      <c r="AI61" s="57">
        <v>15</v>
      </c>
      <c r="AJ61" s="57">
        <v>16</v>
      </c>
      <c r="AK61" s="57">
        <v>17</v>
      </c>
      <c r="AL61" s="57">
        <v>18</v>
      </c>
      <c r="AM61" s="57">
        <v>19</v>
      </c>
      <c r="AN61" s="57">
        <v>20</v>
      </c>
      <c r="AO61" s="57">
        <v>21</v>
      </c>
      <c r="AP61" s="8">
        <v>22</v>
      </c>
      <c r="AQ61" s="8">
        <v>23</v>
      </c>
      <c r="AS61" s="57">
        <v>24</v>
      </c>
      <c r="AT61" s="57">
        <v>25</v>
      </c>
      <c r="AU61" s="57">
        <v>26</v>
      </c>
      <c r="AV61" s="60">
        <v>27</v>
      </c>
      <c r="BB61" s="52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69"/>
      <c r="BQ61" s="69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53"/>
    </row>
    <row r="62" spans="2:83" s="8" customFormat="1" ht="13.5" thickBot="1">
      <c r="B62" s="5"/>
      <c r="L62" s="8" t="s">
        <v>21</v>
      </c>
      <c r="M62" s="8" t="s">
        <v>21</v>
      </c>
      <c r="Q62" s="8" t="s">
        <v>51</v>
      </c>
      <c r="R62" s="8" t="s">
        <v>51</v>
      </c>
      <c r="S62" s="8" t="s">
        <v>51</v>
      </c>
      <c r="T62" s="8" t="s">
        <v>51</v>
      </c>
      <c r="U62" s="57" t="s">
        <v>51</v>
      </c>
      <c r="V62" s="8" t="s">
        <v>51</v>
      </c>
      <c r="W62" s="8" t="s">
        <v>51</v>
      </c>
      <c r="X62" s="8" t="s">
        <v>51</v>
      </c>
      <c r="Y62" s="8" t="s">
        <v>51</v>
      </c>
      <c r="Z62" s="8" t="s">
        <v>51</v>
      </c>
      <c r="AA62" s="8" t="s">
        <v>51</v>
      </c>
      <c r="AB62" s="8" t="s">
        <v>51</v>
      </c>
      <c r="AD62" s="8" t="s">
        <v>51</v>
      </c>
      <c r="AI62" s="57" t="s">
        <v>51</v>
      </c>
      <c r="AJ62" s="57"/>
      <c r="AK62" s="57" t="s">
        <v>51</v>
      </c>
      <c r="AL62" s="57" t="s">
        <v>51</v>
      </c>
      <c r="AM62" s="57" t="s">
        <v>51</v>
      </c>
      <c r="AN62" s="57" t="s">
        <v>51</v>
      </c>
      <c r="AO62" s="57" t="s">
        <v>51</v>
      </c>
      <c r="AQ62" s="8" t="s">
        <v>51</v>
      </c>
      <c r="AS62" s="57" t="s">
        <v>51</v>
      </c>
      <c r="AT62" s="57" t="s">
        <v>51</v>
      </c>
      <c r="AU62" s="57" t="s">
        <v>51</v>
      </c>
      <c r="AV62" s="60" t="s">
        <v>51</v>
      </c>
      <c r="AX62" s="9"/>
      <c r="BB62" s="52"/>
      <c r="BC62" s="15"/>
      <c r="BD62" s="15"/>
      <c r="BE62" s="15"/>
      <c r="BF62" s="15"/>
      <c r="BG62" s="15"/>
      <c r="BH62" s="15"/>
      <c r="BI62" s="15"/>
      <c r="BJ62" s="69"/>
      <c r="BK62" s="69"/>
      <c r="BL62" s="15"/>
      <c r="BM62" s="15"/>
      <c r="BN62" s="15"/>
      <c r="BO62" s="15"/>
      <c r="BP62" s="69"/>
      <c r="BQ62" s="69"/>
      <c r="BR62" s="15"/>
      <c r="BS62" s="15"/>
      <c r="BT62" s="15"/>
      <c r="BU62" s="15"/>
      <c r="BV62" s="69"/>
      <c r="BW62" s="69"/>
      <c r="BX62" s="15"/>
      <c r="BY62" s="15"/>
      <c r="BZ62" s="15"/>
      <c r="CA62" s="15"/>
      <c r="CB62" s="69"/>
      <c r="CC62" s="69"/>
      <c r="CD62" s="15"/>
      <c r="CE62" s="53"/>
    </row>
    <row r="63" spans="10:83" ht="13.5" thickBot="1">
      <c r="J63" s="8"/>
      <c r="K63" s="9" t="s">
        <v>13</v>
      </c>
      <c r="L63" s="8" t="s">
        <v>13</v>
      </c>
      <c r="M63" s="9" t="s">
        <v>14</v>
      </c>
      <c r="N63" s="31" t="s">
        <v>14</v>
      </c>
      <c r="O63" s="27" t="s">
        <v>70</v>
      </c>
      <c r="P63" s="10"/>
      <c r="Q63" s="14" t="s">
        <v>44</v>
      </c>
      <c r="R63" s="14" t="s">
        <v>44</v>
      </c>
      <c r="S63" s="14" t="s">
        <v>44</v>
      </c>
      <c r="T63" s="14" t="s">
        <v>44</v>
      </c>
      <c r="U63" s="58" t="s">
        <v>44</v>
      </c>
      <c r="V63" s="14" t="s">
        <v>44</v>
      </c>
      <c r="W63" s="14" t="s">
        <v>44</v>
      </c>
      <c r="X63" s="14" t="s">
        <v>44</v>
      </c>
      <c r="Y63" s="14" t="s">
        <v>44</v>
      </c>
      <c r="Z63" s="14" t="s">
        <v>44</v>
      </c>
      <c r="AA63" s="14" t="s">
        <v>44</v>
      </c>
      <c r="AB63" s="14" t="s">
        <v>44</v>
      </c>
      <c r="AC63" s="14" t="s">
        <v>44</v>
      </c>
      <c r="AD63" s="14" t="s">
        <v>44</v>
      </c>
      <c r="AE63" s="14" t="s">
        <v>44</v>
      </c>
      <c r="AF63" s="14" t="s">
        <v>44</v>
      </c>
      <c r="AG63" s="14" t="s">
        <v>44</v>
      </c>
      <c r="AH63" s="14" t="s">
        <v>44</v>
      </c>
      <c r="AI63" s="58" t="s">
        <v>44</v>
      </c>
      <c r="AJ63" s="58" t="s">
        <v>44</v>
      </c>
      <c r="AK63" s="58" t="s">
        <v>44</v>
      </c>
      <c r="AL63" s="58" t="s">
        <v>44</v>
      </c>
      <c r="AM63" s="58" t="s">
        <v>44</v>
      </c>
      <c r="AN63" s="58" t="s">
        <v>44</v>
      </c>
      <c r="AO63" s="58" t="s">
        <v>44</v>
      </c>
      <c r="AP63" s="14" t="s">
        <v>44</v>
      </c>
      <c r="AQ63" s="14" t="s">
        <v>44</v>
      </c>
      <c r="AR63" s="14" t="s">
        <v>302</v>
      </c>
      <c r="AS63" s="58" t="s">
        <v>44</v>
      </c>
      <c r="AT63" s="58" t="s">
        <v>44</v>
      </c>
      <c r="AU63" s="58" t="s">
        <v>44</v>
      </c>
      <c r="AV63" s="14" t="s">
        <v>44</v>
      </c>
      <c r="AW63" s="14"/>
      <c r="AX63" s="10"/>
      <c r="BB63" s="52"/>
      <c r="BC63" s="34"/>
      <c r="BD63" s="35" t="s">
        <v>159</v>
      </c>
      <c r="BE63" s="36"/>
      <c r="BF63" s="15"/>
      <c r="BG63" s="15"/>
      <c r="BH63" s="15"/>
      <c r="BI63" s="34"/>
      <c r="BJ63" s="74">
        <v>1</v>
      </c>
      <c r="BK63" s="74"/>
      <c r="BL63" s="36"/>
      <c r="BM63" s="15"/>
      <c r="BN63" s="15"/>
      <c r="BO63" s="34"/>
      <c r="BP63" s="74">
        <v>2</v>
      </c>
      <c r="BQ63" s="74"/>
      <c r="BR63" s="36"/>
      <c r="BS63" s="15"/>
      <c r="BT63" s="15"/>
      <c r="BU63" s="34"/>
      <c r="BV63" s="74">
        <v>3</v>
      </c>
      <c r="BW63" s="74"/>
      <c r="BX63" s="36"/>
      <c r="BY63" s="15"/>
      <c r="BZ63" s="15"/>
      <c r="CA63" s="34"/>
      <c r="CB63" s="77" t="s">
        <v>19</v>
      </c>
      <c r="CC63" s="74"/>
      <c r="CD63" s="36"/>
      <c r="CE63" s="53"/>
    </row>
    <row r="64" spans="10:83" ht="13.5" thickBot="1">
      <c r="J64" s="8" t="s">
        <v>15</v>
      </c>
      <c r="K64" s="9" t="s">
        <v>301</v>
      </c>
      <c r="L64" s="8" t="s">
        <v>17</v>
      </c>
      <c r="M64" s="9" t="s">
        <v>89</v>
      </c>
      <c r="N64" s="31" t="s">
        <v>91</v>
      </c>
      <c r="O64" s="27" t="s">
        <v>90</v>
      </c>
      <c r="P64" s="10"/>
      <c r="Q64" s="14" t="s">
        <v>98</v>
      </c>
      <c r="R64" s="14" t="s">
        <v>104</v>
      </c>
      <c r="S64" s="14" t="s">
        <v>60</v>
      </c>
      <c r="T64" s="14" t="s">
        <v>106</v>
      </c>
      <c r="U64" s="58" t="s">
        <v>196</v>
      </c>
      <c r="V64" s="14" t="s">
        <v>175</v>
      </c>
      <c r="W64" s="14" t="s">
        <v>176</v>
      </c>
      <c r="X64" s="14" t="s">
        <v>177</v>
      </c>
      <c r="Y64" s="14" t="s">
        <v>178</v>
      </c>
      <c r="Z64" s="14" t="s">
        <v>179</v>
      </c>
      <c r="AA64" s="14" t="s">
        <v>180</v>
      </c>
      <c r="AB64" s="14" t="s">
        <v>181</v>
      </c>
      <c r="AC64" s="14" t="s">
        <v>194</v>
      </c>
      <c r="AD64" s="14" t="s">
        <v>195</v>
      </c>
      <c r="AE64" s="14" t="s">
        <v>235</v>
      </c>
      <c r="AF64" s="14" t="s">
        <v>236</v>
      </c>
      <c r="AG64" s="14" t="s">
        <v>237</v>
      </c>
      <c r="AH64" s="14" t="s">
        <v>238</v>
      </c>
      <c r="AI64" s="58" t="s">
        <v>190</v>
      </c>
      <c r="AJ64" s="58" t="s">
        <v>191</v>
      </c>
      <c r="AK64" s="58" t="s">
        <v>192</v>
      </c>
      <c r="AL64" s="58" t="s">
        <v>207</v>
      </c>
      <c r="AM64" s="58" t="s">
        <v>208</v>
      </c>
      <c r="AN64" s="58" t="s">
        <v>209</v>
      </c>
      <c r="AO64" s="58" t="s">
        <v>210</v>
      </c>
      <c r="AP64" s="14" t="s">
        <v>193</v>
      </c>
      <c r="AQ64" s="14" t="s">
        <v>153</v>
      </c>
      <c r="AR64" s="14" t="s">
        <v>303</v>
      </c>
      <c r="AS64" s="58" t="s">
        <v>132</v>
      </c>
      <c r="AT64" s="58" t="s">
        <v>133</v>
      </c>
      <c r="AU64" s="58" t="s">
        <v>134</v>
      </c>
      <c r="AV64" s="14" t="s">
        <v>135</v>
      </c>
      <c r="AW64" s="14"/>
      <c r="AX64" s="10"/>
      <c r="BB64" s="52"/>
      <c r="BC64" s="34"/>
      <c r="BD64" s="35"/>
      <c r="BE64" s="36"/>
      <c r="BF64" s="15"/>
      <c r="BG64" s="15"/>
      <c r="BH64" s="15"/>
      <c r="BI64" s="34"/>
      <c r="BJ64" s="74" t="s">
        <v>85</v>
      </c>
      <c r="BK64" s="74"/>
      <c r="BL64" s="36"/>
      <c r="BM64" s="15"/>
      <c r="BN64" s="15"/>
      <c r="BO64" s="34"/>
      <c r="BP64" s="74" t="s">
        <v>53</v>
      </c>
      <c r="BQ64" s="74"/>
      <c r="BR64" s="36"/>
      <c r="BS64" s="15"/>
      <c r="BT64" s="15"/>
      <c r="BU64" s="34"/>
      <c r="BV64" s="74" t="s">
        <v>71</v>
      </c>
      <c r="BW64" s="74"/>
      <c r="BX64" s="36"/>
      <c r="BY64" s="15"/>
      <c r="BZ64" s="15"/>
      <c r="CA64" s="34"/>
      <c r="CB64" s="74" t="s">
        <v>24</v>
      </c>
      <c r="CC64" s="74"/>
      <c r="CD64" s="36"/>
      <c r="CE64" s="53"/>
    </row>
    <row r="65" spans="10:83" ht="12.75">
      <c r="J65" s="8"/>
      <c r="K65" s="9"/>
      <c r="M65" s="10"/>
      <c r="N65" s="32"/>
      <c r="O65" s="28"/>
      <c r="P65" s="10"/>
      <c r="Q65" s="8"/>
      <c r="R65" s="8"/>
      <c r="U65" s="59"/>
      <c r="V65" s="8"/>
      <c r="AI65" s="59"/>
      <c r="AJ65" s="59"/>
      <c r="AK65" s="59"/>
      <c r="AL65" s="59"/>
      <c r="AM65" s="59"/>
      <c r="AN65" s="59"/>
      <c r="AO65" s="59"/>
      <c r="AS65" s="59"/>
      <c r="AT65" s="59"/>
      <c r="AU65" s="59"/>
      <c r="AV65" s="61"/>
      <c r="AX65" s="10"/>
      <c r="BB65" s="52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53"/>
    </row>
    <row r="66" spans="9:83" ht="12.75">
      <c r="I66">
        <v>1</v>
      </c>
      <c r="J66" s="8" t="s">
        <v>41</v>
      </c>
      <c r="K66" s="9" t="s">
        <v>94</v>
      </c>
      <c r="L66" s="8">
        <v>0</v>
      </c>
      <c r="M66" s="9">
        <v>0</v>
      </c>
      <c r="N66" s="31">
        <v>0</v>
      </c>
      <c r="O66" s="27">
        <v>0</v>
      </c>
      <c r="P66" s="10"/>
      <c r="Q66" s="8" t="s">
        <v>99</v>
      </c>
      <c r="R66" s="8" t="s">
        <v>226</v>
      </c>
      <c r="S66" s="8" t="s">
        <v>220</v>
      </c>
      <c r="T66" s="8" t="s">
        <v>197</v>
      </c>
      <c r="U66" s="57" t="s">
        <v>228</v>
      </c>
      <c r="V66" s="8" t="s">
        <v>171</v>
      </c>
      <c r="W66" s="8" t="s">
        <v>182</v>
      </c>
      <c r="X66" s="8" t="s">
        <v>182</v>
      </c>
      <c r="Y66" s="8" t="s">
        <v>182</v>
      </c>
      <c r="Z66" s="8" t="s">
        <v>182</v>
      </c>
      <c r="AA66" s="8" t="s">
        <v>182</v>
      </c>
      <c r="AB66" s="8" t="s">
        <v>182</v>
      </c>
      <c r="AC66" s="8" t="s">
        <v>271</v>
      </c>
      <c r="AD66" s="8" t="s">
        <v>231</v>
      </c>
      <c r="AE66" s="8" t="s">
        <v>239</v>
      </c>
      <c r="AF66" s="8"/>
      <c r="AG66" s="8"/>
      <c r="AH66" s="8"/>
      <c r="AI66" s="57" t="s">
        <v>166</v>
      </c>
      <c r="AJ66" s="57" t="s">
        <v>266</v>
      </c>
      <c r="AK66" s="57" t="s">
        <v>204</v>
      </c>
      <c r="AL66" s="57" t="s">
        <v>167</v>
      </c>
      <c r="AM66" s="57" t="s">
        <v>167</v>
      </c>
      <c r="AN66" s="57" t="s">
        <v>213</v>
      </c>
      <c r="AO66" s="57" t="s">
        <v>216</v>
      </c>
      <c r="AP66" s="8" t="s">
        <v>275</v>
      </c>
      <c r="AQ66" s="8" t="s">
        <v>154</v>
      </c>
      <c r="AR66" s="8" t="s">
        <v>304</v>
      </c>
      <c r="AS66" s="57" t="s">
        <v>117</v>
      </c>
      <c r="AT66" s="57" t="s">
        <v>56</v>
      </c>
      <c r="AU66" s="57" t="s">
        <v>124</v>
      </c>
      <c r="AV66" s="60" t="s">
        <v>130</v>
      </c>
      <c r="AW66" s="8"/>
      <c r="AX66" s="9"/>
      <c r="AY66" s="8"/>
      <c r="BB66" s="52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53"/>
    </row>
    <row r="67" spans="9:83" ht="13.5" thickBot="1">
      <c r="I67">
        <v>2</v>
      </c>
      <c r="J67" s="8" t="s">
        <v>78</v>
      </c>
      <c r="K67" s="33" t="s">
        <v>96</v>
      </c>
      <c r="L67" s="8">
        <v>1</v>
      </c>
      <c r="M67" s="9">
        <v>1</v>
      </c>
      <c r="N67" s="31">
        <v>1</v>
      </c>
      <c r="O67" s="27">
        <v>1</v>
      </c>
      <c r="P67" s="10"/>
      <c r="Q67" s="8" t="s">
        <v>100</v>
      </c>
      <c r="R67" s="8" t="s">
        <v>227</v>
      </c>
      <c r="S67" s="8" t="s">
        <v>221</v>
      </c>
      <c r="T67" s="8" t="s">
        <v>198</v>
      </c>
      <c r="U67" s="57" t="s">
        <v>229</v>
      </c>
      <c r="V67" s="8" t="s">
        <v>172</v>
      </c>
      <c r="W67" s="8" t="s">
        <v>183</v>
      </c>
      <c r="X67" s="8" t="s">
        <v>183</v>
      </c>
      <c r="Y67" s="8" t="s">
        <v>183</v>
      </c>
      <c r="Z67" s="8" t="s">
        <v>183</v>
      </c>
      <c r="AA67" s="8" t="s">
        <v>183</v>
      </c>
      <c r="AB67" s="8" t="s">
        <v>183</v>
      </c>
      <c r="AC67" s="8" t="s">
        <v>270</v>
      </c>
      <c r="AD67" s="8" t="s">
        <v>232</v>
      </c>
      <c r="AE67" s="8" t="s">
        <v>240</v>
      </c>
      <c r="AF67" s="8"/>
      <c r="AG67" s="8"/>
      <c r="AH67" s="8"/>
      <c r="AI67" s="57" t="s">
        <v>167</v>
      </c>
      <c r="AJ67" s="57" t="s">
        <v>267</v>
      </c>
      <c r="AK67" s="57" t="s">
        <v>203</v>
      </c>
      <c r="AL67" s="57" t="s">
        <v>168</v>
      </c>
      <c r="AM67" s="57" t="s">
        <v>168</v>
      </c>
      <c r="AN67" s="57" t="s">
        <v>214</v>
      </c>
      <c r="AO67" s="57" t="s">
        <v>217</v>
      </c>
      <c r="AP67" s="8" t="s">
        <v>276</v>
      </c>
      <c r="AQ67" s="8" t="s">
        <v>137</v>
      </c>
      <c r="AR67" s="8" t="s">
        <v>107</v>
      </c>
      <c r="AS67" s="57" t="s">
        <v>118</v>
      </c>
      <c r="AT67" s="57" t="s">
        <v>121</v>
      </c>
      <c r="AU67" s="57" t="s">
        <v>125</v>
      </c>
      <c r="AV67" s="60" t="s">
        <v>131</v>
      </c>
      <c r="AW67" s="8"/>
      <c r="AX67" s="9"/>
      <c r="AY67" s="8"/>
      <c r="BB67" s="52"/>
      <c r="BC67" s="15"/>
      <c r="BD67" s="15"/>
      <c r="BE67" s="15"/>
      <c r="BF67" s="15"/>
      <c r="BG67" s="15"/>
      <c r="BH67" s="15"/>
      <c r="BI67" s="15"/>
      <c r="BJ67" s="69"/>
      <c r="BK67" s="69"/>
      <c r="BL67" s="15"/>
      <c r="BM67" s="15"/>
      <c r="BN67" s="15"/>
      <c r="BO67" s="15"/>
      <c r="BP67" s="69"/>
      <c r="BQ67" s="69"/>
      <c r="BR67" s="15"/>
      <c r="BS67" s="15"/>
      <c r="BT67" s="15"/>
      <c r="BU67" s="15"/>
      <c r="BV67" s="69"/>
      <c r="BW67" s="69"/>
      <c r="BX67" s="15"/>
      <c r="BY67" s="15"/>
      <c r="BZ67" s="15"/>
      <c r="CA67" s="15"/>
      <c r="CB67" s="69"/>
      <c r="CC67" s="69"/>
      <c r="CD67" s="15"/>
      <c r="CE67" s="53"/>
    </row>
    <row r="68" spans="9:83" ht="13.5" thickBot="1">
      <c r="I68">
        <v>3</v>
      </c>
      <c r="J68" s="8" t="s">
        <v>57</v>
      </c>
      <c r="K68" s="33" t="s">
        <v>95</v>
      </c>
      <c r="L68" s="8">
        <v>2</v>
      </c>
      <c r="M68" s="9">
        <v>2</v>
      </c>
      <c r="N68" s="31">
        <v>2</v>
      </c>
      <c r="O68" s="27">
        <v>2</v>
      </c>
      <c r="P68" s="10"/>
      <c r="Q68" s="8" t="s">
        <v>101</v>
      </c>
      <c r="R68" s="8"/>
      <c r="S68" s="8" t="s">
        <v>222</v>
      </c>
      <c r="T68" s="8" t="s">
        <v>73</v>
      </c>
      <c r="U68" s="57" t="s">
        <v>95</v>
      </c>
      <c r="V68" s="8" t="s">
        <v>173</v>
      </c>
      <c r="W68" s="8" t="s">
        <v>167</v>
      </c>
      <c r="X68" s="8" t="s">
        <v>167</v>
      </c>
      <c r="Y68" s="8" t="s">
        <v>167</v>
      </c>
      <c r="Z68" s="8" t="s">
        <v>167</v>
      </c>
      <c r="AA68" s="8" t="s">
        <v>167</v>
      </c>
      <c r="AB68" s="8" t="s">
        <v>167</v>
      </c>
      <c r="AC68" s="8"/>
      <c r="AD68" s="8" t="s">
        <v>233</v>
      </c>
      <c r="AE68" s="8" t="s">
        <v>241</v>
      </c>
      <c r="AF68" s="8"/>
      <c r="AG68" s="8"/>
      <c r="AH68" s="8"/>
      <c r="AI68" s="57" t="s">
        <v>168</v>
      </c>
      <c r="AJ68" s="57" t="s">
        <v>268</v>
      </c>
      <c r="AK68" s="57" t="s">
        <v>206</v>
      </c>
      <c r="AL68" s="57" t="s">
        <v>211</v>
      </c>
      <c r="AM68" s="57" t="s">
        <v>212</v>
      </c>
      <c r="AN68" s="57" t="s">
        <v>215</v>
      </c>
      <c r="AO68" s="57" t="s">
        <v>218</v>
      </c>
      <c r="AP68" s="8" t="s">
        <v>277</v>
      </c>
      <c r="AQ68" s="8" t="s">
        <v>138</v>
      </c>
      <c r="AR68" s="8" t="s">
        <v>273</v>
      </c>
      <c r="AS68" s="57" t="s">
        <v>119</v>
      </c>
      <c r="AT68" s="57" t="s">
        <v>122</v>
      </c>
      <c r="AU68" s="57" t="s">
        <v>126</v>
      </c>
      <c r="AV68" s="60" t="s">
        <v>285</v>
      </c>
      <c r="AW68" s="8"/>
      <c r="AX68" s="9"/>
      <c r="AY68" s="8"/>
      <c r="BB68" s="52"/>
      <c r="BC68" s="34"/>
      <c r="BD68" s="35" t="s">
        <v>77</v>
      </c>
      <c r="BE68" s="36"/>
      <c r="BF68" s="15"/>
      <c r="BG68" s="15"/>
      <c r="BH68" s="15"/>
      <c r="BI68" s="34"/>
      <c r="BJ68" s="74">
        <v>0</v>
      </c>
      <c r="BK68" s="74"/>
      <c r="BL68" s="36"/>
      <c r="BM68" s="15"/>
      <c r="BN68" s="15"/>
      <c r="BO68" s="34"/>
      <c r="BP68" s="74" t="s">
        <v>23</v>
      </c>
      <c r="BQ68" s="74"/>
      <c r="BR68" s="36"/>
      <c r="BS68" s="15"/>
      <c r="BT68" s="15"/>
      <c r="BU68" s="34"/>
      <c r="BV68" s="77" t="s">
        <v>52</v>
      </c>
      <c r="BW68" s="74"/>
      <c r="BX68" s="36"/>
      <c r="BY68" s="15"/>
      <c r="BZ68" s="15"/>
      <c r="CA68" s="34"/>
      <c r="CB68" s="77" t="s">
        <v>20</v>
      </c>
      <c r="CC68" s="74"/>
      <c r="CD68" s="36"/>
      <c r="CE68" s="53"/>
    </row>
    <row r="69" spans="9:83" ht="13.5" thickBot="1">
      <c r="I69">
        <v>4</v>
      </c>
      <c r="J69" s="8" t="s">
        <v>58</v>
      </c>
      <c r="K69" s="33" t="s">
        <v>97</v>
      </c>
      <c r="L69" s="8">
        <v>3</v>
      </c>
      <c r="M69" s="9">
        <v>3</v>
      </c>
      <c r="N69" s="31">
        <v>3</v>
      </c>
      <c r="O69" s="27">
        <v>3</v>
      </c>
      <c r="P69" s="10"/>
      <c r="Q69" s="8" t="s">
        <v>102</v>
      </c>
      <c r="R69" s="8"/>
      <c r="S69" s="8" t="s">
        <v>223</v>
      </c>
      <c r="T69" s="8" t="s">
        <v>199</v>
      </c>
      <c r="U69" s="60"/>
      <c r="V69" s="8" t="s">
        <v>174</v>
      </c>
      <c r="W69" s="8" t="s">
        <v>184</v>
      </c>
      <c r="X69" s="8" t="s">
        <v>184</v>
      </c>
      <c r="Y69" s="8" t="s">
        <v>184</v>
      </c>
      <c r="Z69" s="8" t="s">
        <v>184</v>
      </c>
      <c r="AA69" s="8" t="s">
        <v>184</v>
      </c>
      <c r="AB69" s="8" t="s">
        <v>184</v>
      </c>
      <c r="AC69" s="8"/>
      <c r="AD69" s="8" t="s">
        <v>234</v>
      </c>
      <c r="AE69" s="8" t="s">
        <v>242</v>
      </c>
      <c r="AF69" s="8"/>
      <c r="AG69" s="8"/>
      <c r="AH69" s="8"/>
      <c r="AI69" s="57" t="s">
        <v>169</v>
      </c>
      <c r="AJ69" s="57" t="s">
        <v>149</v>
      </c>
      <c r="AK69" s="57" t="s">
        <v>205</v>
      </c>
      <c r="AL69" s="57"/>
      <c r="AM69" s="57"/>
      <c r="AN69" s="57"/>
      <c r="AO69" s="57" t="s">
        <v>219</v>
      </c>
      <c r="AP69" s="8" t="s">
        <v>278</v>
      </c>
      <c r="AQ69" s="8" t="s">
        <v>139</v>
      </c>
      <c r="AR69" s="8" t="s">
        <v>110</v>
      </c>
      <c r="AS69" s="57" t="s">
        <v>120</v>
      </c>
      <c r="AT69" s="57" t="s">
        <v>123</v>
      </c>
      <c r="AU69" s="57" t="s">
        <v>127</v>
      </c>
      <c r="AV69" s="60" t="s">
        <v>286</v>
      </c>
      <c r="AW69" s="8"/>
      <c r="AX69" s="9"/>
      <c r="AY69" s="8"/>
      <c r="BB69" s="52"/>
      <c r="BC69" s="34"/>
      <c r="BD69" s="35" t="s">
        <v>72</v>
      </c>
      <c r="BE69" s="36"/>
      <c r="BF69" s="15"/>
      <c r="BG69" s="15"/>
      <c r="BH69" s="15"/>
      <c r="BI69" s="34"/>
      <c r="BJ69" s="74" t="s">
        <v>86</v>
      </c>
      <c r="BK69" s="74"/>
      <c r="BL69" s="36"/>
      <c r="BM69" s="15"/>
      <c r="BN69" s="15"/>
      <c r="BO69" s="34"/>
      <c r="BP69" s="74" t="s">
        <v>87</v>
      </c>
      <c r="BQ69" s="74"/>
      <c r="BR69" s="36"/>
      <c r="BS69" s="15"/>
      <c r="BT69" s="15"/>
      <c r="BU69" s="34"/>
      <c r="BV69" s="74" t="s">
        <v>88</v>
      </c>
      <c r="BW69" s="74"/>
      <c r="BX69" s="36"/>
      <c r="BY69" s="15"/>
      <c r="BZ69" s="15"/>
      <c r="CA69" s="34"/>
      <c r="CB69" s="74" t="s">
        <v>74</v>
      </c>
      <c r="CC69" s="74"/>
      <c r="CD69" s="36"/>
      <c r="CE69" s="53"/>
    </row>
    <row r="70" spans="9:83" ht="13.5" thickBot="1">
      <c r="I70">
        <v>5</v>
      </c>
      <c r="J70" s="8" t="s">
        <v>59</v>
      </c>
      <c r="K70" s="9" t="s">
        <v>79</v>
      </c>
      <c r="L70" s="8">
        <v>4</v>
      </c>
      <c r="M70" s="9">
        <v>4</v>
      </c>
      <c r="N70" s="31">
        <v>4</v>
      </c>
      <c r="O70" s="27">
        <v>4</v>
      </c>
      <c r="P70" s="10"/>
      <c r="Q70" s="8" t="s">
        <v>103</v>
      </c>
      <c r="R70" s="8"/>
      <c r="S70" s="8" t="s">
        <v>224</v>
      </c>
      <c r="T70" s="15" t="s">
        <v>200</v>
      </c>
      <c r="U70" s="15"/>
      <c r="V70" s="15" t="s">
        <v>291</v>
      </c>
      <c r="W70" s="15" t="s">
        <v>185</v>
      </c>
      <c r="X70" s="15" t="s">
        <v>185</v>
      </c>
      <c r="Y70" s="15" t="s">
        <v>185</v>
      </c>
      <c r="Z70" s="15" t="s">
        <v>185</v>
      </c>
      <c r="AA70" s="15" t="s">
        <v>185</v>
      </c>
      <c r="AB70" s="15" t="s">
        <v>185</v>
      </c>
      <c r="AC70" s="15"/>
      <c r="AD70" s="15"/>
      <c r="AE70" s="15" t="s">
        <v>243</v>
      </c>
      <c r="AF70" s="15"/>
      <c r="AG70" s="15"/>
      <c r="AH70" s="15"/>
      <c r="AI70" s="58" t="s">
        <v>170</v>
      </c>
      <c r="AJ70" s="58" t="s">
        <v>150</v>
      </c>
      <c r="AK70" s="58"/>
      <c r="AL70" s="58"/>
      <c r="AM70" s="58"/>
      <c r="AN70" s="58"/>
      <c r="AO70" s="58"/>
      <c r="AP70" s="15" t="s">
        <v>279</v>
      </c>
      <c r="AQ70" s="15" t="s">
        <v>140</v>
      </c>
      <c r="AR70" s="15" t="s">
        <v>106</v>
      </c>
      <c r="AS70" s="58" t="s">
        <v>54</v>
      </c>
      <c r="AT70" s="58"/>
      <c r="AU70" s="58" t="s">
        <v>128</v>
      </c>
      <c r="AV70" s="14" t="s">
        <v>287</v>
      </c>
      <c r="AW70" s="8"/>
      <c r="AX70" s="9"/>
      <c r="AY70" s="8"/>
      <c r="BB70" s="5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79"/>
      <c r="BW70" s="79"/>
      <c r="BX70" s="4"/>
      <c r="BY70" s="4"/>
      <c r="BZ70" s="4"/>
      <c r="CA70" s="4"/>
      <c r="CB70" s="4"/>
      <c r="CC70" s="4"/>
      <c r="CD70" s="4"/>
      <c r="CE70" s="55"/>
    </row>
    <row r="71" spans="9:83" ht="13.5" thickBot="1">
      <c r="I71">
        <v>6</v>
      </c>
      <c r="J71" s="8" t="s">
        <v>105</v>
      </c>
      <c r="K71" s="33" t="s">
        <v>114</v>
      </c>
      <c r="L71" s="8">
        <v>5</v>
      </c>
      <c r="M71" s="9">
        <v>5</v>
      </c>
      <c r="N71" s="31">
        <v>5</v>
      </c>
      <c r="O71" s="27">
        <v>5</v>
      </c>
      <c r="P71" s="10"/>
      <c r="Q71" s="8"/>
      <c r="R71" s="8"/>
      <c r="S71" s="8" t="s">
        <v>225</v>
      </c>
      <c r="T71" s="14" t="s">
        <v>168</v>
      </c>
      <c r="U71" s="8"/>
      <c r="V71" s="8" t="s">
        <v>292</v>
      </c>
      <c r="W71" s="8" t="s">
        <v>187</v>
      </c>
      <c r="X71" s="8" t="s">
        <v>187</v>
      </c>
      <c r="Y71" s="8" t="s">
        <v>187</v>
      </c>
      <c r="Z71" s="8"/>
      <c r="AA71" s="8"/>
      <c r="AB71" s="8"/>
      <c r="AC71" s="8"/>
      <c r="AD71" s="8"/>
      <c r="AE71" s="8" t="s">
        <v>244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 t="s">
        <v>280</v>
      </c>
      <c r="AQ71" s="8">
        <v>1.23</v>
      </c>
      <c r="AR71" s="8" t="s">
        <v>112</v>
      </c>
      <c r="AS71" s="57"/>
      <c r="AT71" s="57"/>
      <c r="AU71" s="57" t="s">
        <v>129</v>
      </c>
      <c r="AV71" s="60" t="s">
        <v>288</v>
      </c>
      <c r="AW71" s="8"/>
      <c r="AX71" s="9"/>
      <c r="AY71" s="8"/>
      <c r="BB71" s="2"/>
      <c r="BC71" s="15"/>
      <c r="BD71" s="15"/>
      <c r="BE71" s="15"/>
      <c r="BF71" s="69"/>
      <c r="BG71" s="69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2"/>
    </row>
    <row r="72" spans="9:83" ht="12.75">
      <c r="I72">
        <v>7</v>
      </c>
      <c r="J72" s="8" t="s">
        <v>25</v>
      </c>
      <c r="K72" s="9" t="s">
        <v>80</v>
      </c>
      <c r="L72" s="8">
        <v>6</v>
      </c>
      <c r="M72" s="9">
        <v>6</v>
      </c>
      <c r="N72" s="31">
        <v>6</v>
      </c>
      <c r="O72" s="27">
        <v>6</v>
      </c>
      <c r="P72" s="10"/>
      <c r="Q72" s="8"/>
      <c r="R72" s="8"/>
      <c r="S72" s="8" t="s">
        <v>213</v>
      </c>
      <c r="T72" s="14" t="s">
        <v>201</v>
      </c>
      <c r="U72" s="8"/>
      <c r="V72" s="8"/>
      <c r="W72" s="8" t="s">
        <v>186</v>
      </c>
      <c r="X72" s="8" t="s">
        <v>186</v>
      </c>
      <c r="Y72" s="8" t="s">
        <v>186</v>
      </c>
      <c r="Z72" s="8" t="s">
        <v>186</v>
      </c>
      <c r="AA72" s="8" t="s">
        <v>186</v>
      </c>
      <c r="AB72" s="8" t="s">
        <v>186</v>
      </c>
      <c r="AC72" s="8"/>
      <c r="AD72" s="8"/>
      <c r="AE72" s="8" t="s">
        <v>245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 t="s">
        <v>281</v>
      </c>
      <c r="AQ72" s="23" t="s">
        <v>141</v>
      </c>
      <c r="AR72" s="8" t="s">
        <v>187</v>
      </c>
      <c r="AS72" s="8"/>
      <c r="AT72" s="8"/>
      <c r="AU72" s="8"/>
      <c r="AV72" s="8" t="s">
        <v>289</v>
      </c>
      <c r="AW72" s="8"/>
      <c r="AX72" s="9"/>
      <c r="AY72" s="8"/>
      <c r="BB72" s="46"/>
      <c r="BC72" s="47"/>
      <c r="BD72" s="48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9"/>
    </row>
    <row r="73" spans="9:83" ht="12.75">
      <c r="I73">
        <v>8</v>
      </c>
      <c r="J73" s="8" t="s">
        <v>45</v>
      </c>
      <c r="K73" s="9" t="s">
        <v>81</v>
      </c>
      <c r="L73" s="8">
        <v>7</v>
      </c>
      <c r="M73" s="9">
        <v>7</v>
      </c>
      <c r="N73" s="31">
        <v>7</v>
      </c>
      <c r="O73" s="27">
        <v>7</v>
      </c>
      <c r="P73" s="10"/>
      <c r="Q73" s="8"/>
      <c r="R73" s="8"/>
      <c r="S73" s="8"/>
      <c r="T73" s="14" t="s">
        <v>149</v>
      </c>
      <c r="U73" s="8"/>
      <c r="V73" s="8"/>
      <c r="W73" s="8" t="s">
        <v>188</v>
      </c>
      <c r="X73" s="8" t="s">
        <v>188</v>
      </c>
      <c r="Y73" s="8" t="s">
        <v>188</v>
      </c>
      <c r="Z73" s="8" t="s">
        <v>188</v>
      </c>
      <c r="AA73" s="8" t="s">
        <v>188</v>
      </c>
      <c r="AB73" s="8" t="s">
        <v>188</v>
      </c>
      <c r="AC73" s="8"/>
      <c r="AD73" s="8"/>
      <c r="AE73" s="8" t="s">
        <v>246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 t="s">
        <v>282</v>
      </c>
      <c r="AQ73" s="8">
        <v>1000</v>
      </c>
      <c r="AR73" s="8" t="s">
        <v>305</v>
      </c>
      <c r="AS73" s="8"/>
      <c r="AT73" s="8"/>
      <c r="AU73" s="8"/>
      <c r="AV73" s="8" t="s">
        <v>290</v>
      </c>
      <c r="AX73" s="9"/>
      <c r="AY73" s="8"/>
      <c r="BB73" s="50"/>
      <c r="BC73" s="15"/>
      <c r="BD73" s="15"/>
      <c r="BE73" s="15"/>
      <c r="BF73" s="15"/>
      <c r="BG73" s="15"/>
      <c r="BK73" s="66" t="s">
        <v>218</v>
      </c>
      <c r="BL73" s="65"/>
      <c r="BM73" s="6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51"/>
    </row>
    <row r="74" spans="9:83" ht="13.5" thickBot="1">
      <c r="I74">
        <v>9</v>
      </c>
      <c r="J74" s="8" t="s">
        <v>47</v>
      </c>
      <c r="K74" s="9" t="s">
        <v>82</v>
      </c>
      <c r="L74" s="8">
        <v>8</v>
      </c>
      <c r="M74" s="9">
        <v>8</v>
      </c>
      <c r="N74" s="31">
        <v>8</v>
      </c>
      <c r="O74" s="27">
        <v>8</v>
      </c>
      <c r="P74" s="10"/>
      <c r="Q74" s="8"/>
      <c r="R74" s="8"/>
      <c r="S74" s="8"/>
      <c r="T74" s="8" t="s">
        <v>150</v>
      </c>
      <c r="U74" s="8"/>
      <c r="V74" s="8"/>
      <c r="W74" s="8"/>
      <c r="X74" s="8"/>
      <c r="Y74" s="8" t="s">
        <v>189</v>
      </c>
      <c r="Z74" s="8" t="s">
        <v>189</v>
      </c>
      <c r="AA74" s="8"/>
      <c r="AB74" s="8"/>
      <c r="AC74" s="8"/>
      <c r="AD74" s="8"/>
      <c r="AE74" s="8" t="s">
        <v>248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 t="s">
        <v>283</v>
      </c>
      <c r="AQ74" s="23" t="s">
        <v>142</v>
      </c>
      <c r="AR74" s="8" t="s">
        <v>306</v>
      </c>
      <c r="AS74" s="8"/>
      <c r="AT74" s="8"/>
      <c r="AU74" s="8"/>
      <c r="AV74" s="8"/>
      <c r="AW74" s="8"/>
      <c r="AX74" s="9"/>
      <c r="AY74" s="8"/>
      <c r="BB74" s="52"/>
      <c r="BC74" s="73" t="s">
        <v>216</v>
      </c>
      <c r="BD74" s="73"/>
      <c r="BE74" s="73"/>
      <c r="BF74" s="15"/>
      <c r="BG74" s="15"/>
      <c r="BH74" s="73" t="s">
        <v>217</v>
      </c>
      <c r="BI74" s="73"/>
      <c r="BJ74" s="73"/>
      <c r="BK74" s="15"/>
      <c r="BL74" s="15"/>
      <c r="BM74" s="73" t="s">
        <v>218</v>
      </c>
      <c r="BN74" s="73"/>
      <c r="BO74" s="73"/>
      <c r="BP74" s="15"/>
      <c r="BQ74" s="15"/>
      <c r="BR74" s="73" t="s">
        <v>219</v>
      </c>
      <c r="BS74" s="73"/>
      <c r="BT74" s="73"/>
      <c r="BU74" s="15"/>
      <c r="BV74" s="69" t="s">
        <v>284</v>
      </c>
      <c r="BW74" s="78"/>
      <c r="BX74" s="78"/>
      <c r="BY74" s="78"/>
      <c r="BZ74" s="78"/>
      <c r="CA74" s="15"/>
      <c r="CB74" s="73" t="s">
        <v>165</v>
      </c>
      <c r="CC74" s="73"/>
      <c r="CD74" s="73"/>
      <c r="CE74" s="53"/>
    </row>
    <row r="75" spans="9:83" ht="13.5" thickBot="1">
      <c r="I75">
        <v>10</v>
      </c>
      <c r="J75" s="8" t="s">
        <v>48</v>
      </c>
      <c r="K75" s="9" t="s">
        <v>83</v>
      </c>
      <c r="L75" s="8">
        <v>9</v>
      </c>
      <c r="M75" s="9">
        <v>9</v>
      </c>
      <c r="N75" s="31">
        <v>9</v>
      </c>
      <c r="O75" s="27">
        <v>9</v>
      </c>
      <c r="P75" s="10"/>
      <c r="Q75" s="8"/>
      <c r="R75" s="8"/>
      <c r="S75" s="8"/>
      <c r="T75" s="14" t="s">
        <v>151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 t="s">
        <v>247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 t="s">
        <v>272</v>
      </c>
      <c r="AQ75" s="8" t="s">
        <v>143</v>
      </c>
      <c r="AR75" s="8" t="s">
        <v>307</v>
      </c>
      <c r="AS75" s="8"/>
      <c r="AT75" s="8"/>
      <c r="AU75" s="8"/>
      <c r="AV75" s="8"/>
      <c r="AW75" s="8"/>
      <c r="AX75" s="9"/>
      <c r="AY75" s="8"/>
      <c r="BB75" s="50"/>
      <c r="BC75" s="34"/>
      <c r="BD75" s="35" t="s">
        <v>41</v>
      </c>
      <c r="BE75" s="36"/>
      <c r="BF75" s="15"/>
      <c r="BG75" s="15"/>
      <c r="BH75" s="34"/>
      <c r="BI75" s="35" t="s">
        <v>78</v>
      </c>
      <c r="BJ75" s="36"/>
      <c r="BK75" s="15"/>
      <c r="BL75" s="15"/>
      <c r="BM75" s="34"/>
      <c r="BN75" s="35" t="s">
        <v>57</v>
      </c>
      <c r="BO75" s="36"/>
      <c r="BP75" s="15"/>
      <c r="BQ75" s="15"/>
      <c r="BR75" s="34"/>
      <c r="BS75" s="35" t="s">
        <v>58</v>
      </c>
      <c r="BT75" s="36"/>
      <c r="BU75" s="15"/>
      <c r="BV75" s="15"/>
      <c r="BW75" s="34"/>
      <c r="BX75" s="35" t="s">
        <v>59</v>
      </c>
      <c r="BY75" s="36"/>
      <c r="BZ75" s="15"/>
      <c r="CA75" s="15"/>
      <c r="CB75" s="34"/>
      <c r="CC75" s="35" t="s">
        <v>98</v>
      </c>
      <c r="CD75" s="36"/>
      <c r="CE75" s="51"/>
    </row>
    <row r="76" spans="9:83" ht="13.5" thickBot="1">
      <c r="I76">
        <v>11</v>
      </c>
      <c r="J76" s="23" t="s">
        <v>46</v>
      </c>
      <c r="K76" s="9" t="s">
        <v>42</v>
      </c>
      <c r="L76" s="8"/>
      <c r="M76" s="9"/>
      <c r="N76" s="31"/>
      <c r="O76" s="27"/>
      <c r="P76" s="10"/>
      <c r="Q76" s="8"/>
      <c r="R76" s="8"/>
      <c r="S76" s="8"/>
      <c r="T76" s="8" t="s">
        <v>202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 t="s">
        <v>249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 t="s">
        <v>273</v>
      </c>
      <c r="AQ76" s="8" t="s">
        <v>144</v>
      </c>
      <c r="AR76" s="8" t="s">
        <v>308</v>
      </c>
      <c r="AS76" s="8"/>
      <c r="AT76" s="8"/>
      <c r="AU76" s="8"/>
      <c r="AV76" s="8"/>
      <c r="AW76" s="8"/>
      <c r="AX76" s="9"/>
      <c r="AY76" s="8"/>
      <c r="BB76" s="52"/>
      <c r="BC76" s="34"/>
      <c r="BD76" s="35" t="s">
        <v>94</v>
      </c>
      <c r="BE76" s="36"/>
      <c r="BF76" s="15"/>
      <c r="BG76" s="15"/>
      <c r="BH76" s="70" t="s">
        <v>293</v>
      </c>
      <c r="BI76" s="71"/>
      <c r="BJ76" s="72"/>
      <c r="BK76" s="15"/>
      <c r="BL76" s="15"/>
      <c r="BM76" s="34"/>
      <c r="BN76" s="35" t="s">
        <v>96</v>
      </c>
      <c r="BO76" s="36"/>
      <c r="BP76" s="15"/>
      <c r="BQ76" s="15"/>
      <c r="BR76" s="34"/>
      <c r="BS76" s="35" t="s">
        <v>95</v>
      </c>
      <c r="BT76" s="36"/>
      <c r="BU76" s="15"/>
      <c r="BV76" s="15"/>
      <c r="BW76" s="34"/>
      <c r="BX76" s="35" t="s">
        <v>97</v>
      </c>
      <c r="BY76" s="36"/>
      <c r="BZ76" s="15"/>
      <c r="CA76" s="15"/>
      <c r="CB76" s="34"/>
      <c r="CC76" s="35" t="s">
        <v>108</v>
      </c>
      <c r="CD76" s="36"/>
      <c r="CE76" s="53"/>
    </row>
    <row r="77" spans="9:83" ht="12.75">
      <c r="I77">
        <v>12</v>
      </c>
      <c r="J77" s="8" t="s">
        <v>43</v>
      </c>
      <c r="K77" s="9" t="s">
        <v>55</v>
      </c>
      <c r="L77" s="8"/>
      <c r="M77" s="9"/>
      <c r="N77" s="31"/>
      <c r="O77" s="27"/>
      <c r="P77" s="10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 t="s">
        <v>250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 t="s">
        <v>274</v>
      </c>
      <c r="AQ77" s="8" t="s">
        <v>75</v>
      </c>
      <c r="AR77" s="8"/>
      <c r="AS77" s="8"/>
      <c r="AT77" s="8"/>
      <c r="AU77" s="8"/>
      <c r="AV77" s="8"/>
      <c r="AW77" s="8"/>
      <c r="AX77" s="9"/>
      <c r="AY77" s="8"/>
      <c r="BB77" s="52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53"/>
    </row>
    <row r="78" spans="9:83" ht="12.75">
      <c r="I78">
        <v>13</v>
      </c>
      <c r="J78" s="11" t="s">
        <v>49</v>
      </c>
      <c r="K78" s="9" t="s">
        <v>84</v>
      </c>
      <c r="L78" s="8"/>
      <c r="M78" s="9"/>
      <c r="N78" s="31"/>
      <c r="O78" s="27"/>
      <c r="P78" s="10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2" t="s">
        <v>251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 t="s">
        <v>145</v>
      </c>
      <c r="AR78" s="8"/>
      <c r="AS78" s="8"/>
      <c r="AT78" s="8"/>
      <c r="AU78" s="8"/>
      <c r="AV78" s="8"/>
      <c r="AW78" s="8"/>
      <c r="AX78" s="9"/>
      <c r="AY78" s="8"/>
      <c r="BB78" s="52"/>
      <c r="BC78" s="15"/>
      <c r="BD78" s="15"/>
      <c r="BE78" s="15"/>
      <c r="BF78" s="15"/>
      <c r="BG78" s="15"/>
      <c r="BH78" s="40" t="s">
        <v>230</v>
      </c>
      <c r="BI78" s="40"/>
      <c r="BJ78" s="40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 t="s">
        <v>112</v>
      </c>
      <c r="BY78" s="15"/>
      <c r="BZ78" s="15"/>
      <c r="CA78" s="15"/>
      <c r="CB78" s="15"/>
      <c r="CC78" s="15"/>
      <c r="CD78" s="15"/>
      <c r="CE78" s="53"/>
    </row>
    <row r="79" spans="9:83" ht="13.5" customHeight="1" thickBot="1">
      <c r="I79">
        <v>14</v>
      </c>
      <c r="J79" s="8">
        <v>7</v>
      </c>
      <c r="K79" s="9" t="s">
        <v>18</v>
      </c>
      <c r="L79" s="8"/>
      <c r="M79" s="9"/>
      <c r="N79" s="31"/>
      <c r="O79" s="27"/>
      <c r="P79" s="10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2" t="s">
        <v>252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 t="s">
        <v>146</v>
      </c>
      <c r="AR79" s="8"/>
      <c r="AS79" s="8"/>
      <c r="AT79" s="8"/>
      <c r="AU79" s="8"/>
      <c r="AV79" s="8"/>
      <c r="AW79" s="8"/>
      <c r="AX79" s="9"/>
      <c r="AY79" s="8"/>
      <c r="BB79" s="52"/>
      <c r="BC79" s="73" t="s">
        <v>213</v>
      </c>
      <c r="BD79" s="83"/>
      <c r="BE79" s="83"/>
      <c r="BF79" s="15"/>
      <c r="BG79" s="15"/>
      <c r="BH79" s="73" t="s">
        <v>214</v>
      </c>
      <c r="BI79" s="73"/>
      <c r="BJ79" s="73"/>
      <c r="BK79" s="15"/>
      <c r="BL79" s="15"/>
      <c r="BM79" s="73" t="s">
        <v>230</v>
      </c>
      <c r="BN79" s="73"/>
      <c r="BO79" s="73"/>
      <c r="BR79" s="73" t="s">
        <v>266</v>
      </c>
      <c r="BS79" s="73"/>
      <c r="BT79" s="73"/>
      <c r="BU79" s="15"/>
      <c r="BV79" s="15"/>
      <c r="BW79" s="73" t="s">
        <v>267</v>
      </c>
      <c r="BX79" s="73" t="s">
        <v>267</v>
      </c>
      <c r="BY79" s="73"/>
      <c r="BZ79" s="15"/>
      <c r="CA79" s="15"/>
      <c r="CB79" s="73" t="s">
        <v>269</v>
      </c>
      <c r="CC79" s="73"/>
      <c r="CD79" s="73"/>
      <c r="CE79" s="53"/>
    </row>
    <row r="80" spans="9:83" ht="13.5" customHeight="1" thickBot="1">
      <c r="I80">
        <v>15</v>
      </c>
      <c r="J80" s="8">
        <v>8</v>
      </c>
      <c r="K80" s="13" t="s">
        <v>26</v>
      </c>
      <c r="L80" s="8"/>
      <c r="M80" s="9"/>
      <c r="N80" s="31"/>
      <c r="O80" s="27"/>
      <c r="P80" s="10"/>
      <c r="Q80" s="26"/>
      <c r="R80" s="26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2" t="s">
        <v>254</v>
      </c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 t="s">
        <v>147</v>
      </c>
      <c r="AR80" s="8"/>
      <c r="AS80" s="8"/>
      <c r="AT80" s="8"/>
      <c r="AU80" s="8"/>
      <c r="AV80" s="8"/>
      <c r="AW80" s="8"/>
      <c r="AX80" s="9"/>
      <c r="AY80" s="8"/>
      <c r="BB80" s="52"/>
      <c r="BC80" s="34"/>
      <c r="BD80" s="35" t="s">
        <v>104</v>
      </c>
      <c r="BE80" s="36"/>
      <c r="BF80" s="15"/>
      <c r="BG80" s="15"/>
      <c r="BH80" s="34"/>
      <c r="BI80" s="35" t="s">
        <v>105</v>
      </c>
      <c r="BJ80" s="36"/>
      <c r="BK80" s="15"/>
      <c r="BL80" s="15"/>
      <c r="BM80" s="34"/>
      <c r="BN80" s="35" t="s">
        <v>60</v>
      </c>
      <c r="BO80" s="36"/>
      <c r="BP80" s="15"/>
      <c r="BQ80" s="15"/>
      <c r="BR80" s="34"/>
      <c r="BS80" s="35" t="s">
        <v>106</v>
      </c>
      <c r="BT80" s="36"/>
      <c r="BU80" s="15"/>
      <c r="BV80" s="15"/>
      <c r="BW80" s="34"/>
      <c r="BX80" s="35" t="s">
        <v>25</v>
      </c>
      <c r="BY80" s="36"/>
      <c r="BZ80" s="15"/>
      <c r="CA80" s="15"/>
      <c r="CB80" s="34"/>
      <c r="CC80" s="35" t="s">
        <v>17</v>
      </c>
      <c r="CD80" s="36"/>
      <c r="CE80" s="53"/>
    </row>
    <row r="81" spans="9:83" ht="13.5" customHeight="1" thickBot="1">
      <c r="I81">
        <v>16</v>
      </c>
      <c r="J81" s="8">
        <v>9</v>
      </c>
      <c r="K81" s="9" t="s">
        <v>85</v>
      </c>
      <c r="L81" s="8"/>
      <c r="M81" s="9"/>
      <c r="N81" s="31"/>
      <c r="O81" s="27"/>
      <c r="P81" s="10"/>
      <c r="Q81" s="26"/>
      <c r="R81" s="26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2" t="s">
        <v>255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 t="s">
        <v>148</v>
      </c>
      <c r="AR81" s="8"/>
      <c r="AS81" s="8"/>
      <c r="AT81" s="8"/>
      <c r="AU81" s="8"/>
      <c r="AV81" s="8"/>
      <c r="AW81" s="8"/>
      <c r="AX81" s="9"/>
      <c r="AY81" s="8"/>
      <c r="BB81" s="52"/>
      <c r="BC81" s="34"/>
      <c r="BD81" s="35" t="s">
        <v>109</v>
      </c>
      <c r="BE81" s="36"/>
      <c r="BF81" s="15"/>
      <c r="BG81" s="15"/>
      <c r="BH81" s="34"/>
      <c r="BI81" s="35" t="s">
        <v>110</v>
      </c>
      <c r="BJ81" s="36"/>
      <c r="BK81" s="15"/>
      <c r="BL81" s="15"/>
      <c r="BM81" s="75" t="s">
        <v>294</v>
      </c>
      <c r="BN81" s="74"/>
      <c r="BO81" s="76"/>
      <c r="BP81" s="15"/>
      <c r="BR81" s="63"/>
      <c r="BS81" s="35" t="s">
        <v>297</v>
      </c>
      <c r="BT81" s="64"/>
      <c r="BU81" s="62"/>
      <c r="BV81" s="15"/>
      <c r="BW81" s="75" t="s">
        <v>155</v>
      </c>
      <c r="BX81" s="74"/>
      <c r="BY81" s="76"/>
      <c r="BZ81" s="15"/>
      <c r="CA81" s="15"/>
      <c r="CB81" s="34"/>
      <c r="CC81" s="35" t="s">
        <v>16</v>
      </c>
      <c r="CD81" s="36"/>
      <c r="CE81" s="53"/>
    </row>
    <row r="82" spans="9:83" ht="12.75">
      <c r="I82">
        <v>17</v>
      </c>
      <c r="J82" s="8" t="s">
        <v>22</v>
      </c>
      <c r="K82" s="9" t="s">
        <v>53</v>
      </c>
      <c r="L82" s="8"/>
      <c r="M82" s="9"/>
      <c r="N82" s="31"/>
      <c r="O82" s="27"/>
      <c r="P82" s="10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2" t="s">
        <v>253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 t="s">
        <v>149</v>
      </c>
      <c r="AR82" s="8"/>
      <c r="AS82" s="8"/>
      <c r="AT82" s="8"/>
      <c r="AU82" s="8"/>
      <c r="AV82" s="8"/>
      <c r="AW82" s="8"/>
      <c r="AX82" s="9"/>
      <c r="AY82" s="8"/>
      <c r="BB82" s="52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53"/>
    </row>
    <row r="83" spans="9:83" ht="12.75">
      <c r="I83">
        <v>18</v>
      </c>
      <c r="J83" s="11" t="s">
        <v>50</v>
      </c>
      <c r="K83" s="9" t="s">
        <v>71</v>
      </c>
      <c r="L83" s="8"/>
      <c r="M83" s="9"/>
      <c r="N83" s="31"/>
      <c r="O83" s="27"/>
      <c r="P83" s="10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 t="s">
        <v>256</v>
      </c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 t="s">
        <v>150</v>
      </c>
      <c r="AR83" s="8"/>
      <c r="AS83" s="8"/>
      <c r="AT83" s="8"/>
      <c r="AU83" s="8"/>
      <c r="AV83" s="8"/>
      <c r="AW83" s="8"/>
      <c r="AX83" s="9"/>
      <c r="AY83" s="8"/>
      <c r="BB83" s="52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69" t="s">
        <v>111</v>
      </c>
      <c r="BQ83" s="69"/>
      <c r="BR83" s="15"/>
      <c r="BS83" s="15"/>
      <c r="BT83" s="15"/>
      <c r="BU83" s="15"/>
      <c r="BV83" s="15"/>
      <c r="BW83" s="40"/>
      <c r="BX83" s="39"/>
      <c r="BY83" s="15"/>
      <c r="BZ83" s="15"/>
      <c r="CA83" s="15"/>
      <c r="CB83" s="15"/>
      <c r="CC83" s="15"/>
      <c r="CD83" s="15"/>
      <c r="CE83" s="53"/>
    </row>
    <row r="84" spans="9:83" ht="13.5" thickBot="1">
      <c r="I84">
        <v>19</v>
      </c>
      <c r="J84" s="8">
        <v>4</v>
      </c>
      <c r="K84" s="9" t="s">
        <v>24</v>
      </c>
      <c r="L84" s="8"/>
      <c r="M84" s="9"/>
      <c r="N84" s="31"/>
      <c r="O84" s="27"/>
      <c r="P84" s="10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 t="s">
        <v>257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 t="s">
        <v>151</v>
      </c>
      <c r="AR84" s="8"/>
      <c r="AS84" s="8"/>
      <c r="AT84" s="8"/>
      <c r="AU84" s="8"/>
      <c r="AV84" s="8"/>
      <c r="AW84" s="8"/>
      <c r="AX84" s="9"/>
      <c r="AY84" s="8"/>
      <c r="BB84" s="52"/>
      <c r="BC84" s="15"/>
      <c r="BD84" s="15"/>
      <c r="BE84" s="73" t="s">
        <v>166</v>
      </c>
      <c r="BF84" s="73"/>
      <c r="BG84" s="73"/>
      <c r="BH84" s="73"/>
      <c r="BI84" s="15"/>
      <c r="BJ84" s="15"/>
      <c r="BK84" s="15"/>
      <c r="BL84" s="15"/>
      <c r="BM84" s="73" t="s">
        <v>167</v>
      </c>
      <c r="BN84" s="73"/>
      <c r="BO84" s="73"/>
      <c r="BP84" s="15"/>
      <c r="BQ84" s="15"/>
      <c r="BR84" s="73" t="s">
        <v>168</v>
      </c>
      <c r="BS84" s="73"/>
      <c r="BT84" s="73"/>
      <c r="BU84" s="15"/>
      <c r="BV84" s="15"/>
      <c r="BW84" s="73" t="s">
        <v>169</v>
      </c>
      <c r="BX84" s="73"/>
      <c r="BY84" s="73"/>
      <c r="BZ84" s="15"/>
      <c r="CA84" s="15"/>
      <c r="CB84" s="73" t="s">
        <v>170</v>
      </c>
      <c r="CC84" s="73"/>
      <c r="CD84" s="73"/>
      <c r="CE84" s="53"/>
    </row>
    <row r="85" spans="9:83" ht="13.5" thickBot="1">
      <c r="I85">
        <v>20</v>
      </c>
      <c r="J85" s="8">
        <v>5</v>
      </c>
      <c r="K85" s="9" t="s">
        <v>72</v>
      </c>
      <c r="L85" s="8"/>
      <c r="M85" s="9"/>
      <c r="N85" s="31"/>
      <c r="O85" s="27"/>
      <c r="P85" s="10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 t="s">
        <v>258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 t="s">
        <v>152</v>
      </c>
      <c r="AR85" s="8"/>
      <c r="AS85" s="8"/>
      <c r="AT85" s="8"/>
      <c r="AU85" s="8"/>
      <c r="AV85" s="8"/>
      <c r="AW85" s="8"/>
      <c r="AX85" s="9"/>
      <c r="AY85" s="8"/>
      <c r="BB85" s="52"/>
      <c r="BC85" s="34"/>
      <c r="BD85" s="35"/>
      <c r="BE85" s="74" t="s">
        <v>45</v>
      </c>
      <c r="BF85" s="74"/>
      <c r="BG85" s="74"/>
      <c r="BH85" s="74"/>
      <c r="BI85" s="35"/>
      <c r="BJ85" s="36"/>
      <c r="BK85" s="15"/>
      <c r="BL85" s="15"/>
      <c r="BM85" s="34"/>
      <c r="BN85" s="35" t="s">
        <v>47</v>
      </c>
      <c r="BO85" s="36"/>
      <c r="BP85" s="15"/>
      <c r="BQ85" s="15"/>
      <c r="BR85" s="34"/>
      <c r="BS85" s="35" t="s">
        <v>48</v>
      </c>
      <c r="BT85" s="42"/>
      <c r="BU85" s="2"/>
      <c r="BV85" s="2"/>
      <c r="BW85" s="43"/>
      <c r="BX85" s="44" t="s">
        <v>46</v>
      </c>
      <c r="BY85" s="36"/>
      <c r="BZ85" s="15"/>
      <c r="CA85" s="15"/>
      <c r="CB85" s="34"/>
      <c r="CC85" s="38" t="s">
        <v>43</v>
      </c>
      <c r="CD85" s="36"/>
      <c r="CE85" s="53"/>
    </row>
    <row r="86" spans="9:83" ht="13.5" thickBot="1">
      <c r="I86">
        <v>21</v>
      </c>
      <c r="J86" s="8">
        <v>6</v>
      </c>
      <c r="K86" s="9" t="s">
        <v>86</v>
      </c>
      <c r="L86" s="8"/>
      <c r="M86" s="9"/>
      <c r="N86" s="31"/>
      <c r="O86" s="27"/>
      <c r="P86" s="10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 t="s">
        <v>259</v>
      </c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9"/>
      <c r="AY86" s="8"/>
      <c r="BB86" s="52"/>
      <c r="BC86" s="34"/>
      <c r="BD86" s="35"/>
      <c r="BE86" s="74" t="s">
        <v>113</v>
      </c>
      <c r="BF86" s="74"/>
      <c r="BG86" s="74"/>
      <c r="BH86" s="74"/>
      <c r="BI86" s="35"/>
      <c r="BJ86" s="36"/>
      <c r="BK86" s="15"/>
      <c r="BL86" s="15"/>
      <c r="BM86" s="34"/>
      <c r="BN86" s="35" t="s">
        <v>80</v>
      </c>
      <c r="BO86" s="36"/>
      <c r="BP86" s="15"/>
      <c r="BQ86" s="15"/>
      <c r="BR86" s="34"/>
      <c r="BS86" s="35" t="s">
        <v>42</v>
      </c>
      <c r="BT86" s="36"/>
      <c r="BU86" s="15"/>
      <c r="BV86" s="15"/>
      <c r="BW86" s="34"/>
      <c r="BX86" s="35" t="s">
        <v>79</v>
      </c>
      <c r="BY86" s="36"/>
      <c r="BZ86" s="15"/>
      <c r="CA86" s="15"/>
      <c r="CB86" s="34"/>
      <c r="CC86" s="35" t="s">
        <v>114</v>
      </c>
      <c r="CD86" s="36"/>
      <c r="CE86" s="53"/>
    </row>
    <row r="87" spans="9:83" ht="12.75">
      <c r="I87">
        <v>22</v>
      </c>
      <c r="J87" s="8" t="s">
        <v>51</v>
      </c>
      <c r="K87" s="9" t="s">
        <v>87</v>
      </c>
      <c r="L87" s="8"/>
      <c r="M87" s="9"/>
      <c r="N87" s="31"/>
      <c r="O87" s="27"/>
      <c r="P87" s="10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 t="s">
        <v>260</v>
      </c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9"/>
      <c r="AY87" s="8"/>
      <c r="BB87" s="52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53"/>
    </row>
    <row r="88" spans="9:83" ht="12.75">
      <c r="I88">
        <v>23</v>
      </c>
      <c r="J88" s="8">
        <v>1</v>
      </c>
      <c r="K88" s="9" t="s">
        <v>88</v>
      </c>
      <c r="L88" s="8"/>
      <c r="M88" s="9"/>
      <c r="N88" s="31"/>
      <c r="O88" s="27"/>
      <c r="P88" s="10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 t="s">
        <v>261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9"/>
      <c r="AY88" s="8"/>
      <c r="BB88" s="52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53"/>
    </row>
    <row r="89" spans="9:83" ht="13.5" thickBot="1">
      <c r="I89">
        <v>24</v>
      </c>
      <c r="J89" s="8">
        <v>2</v>
      </c>
      <c r="K89" s="9" t="s">
        <v>74</v>
      </c>
      <c r="L89" s="8"/>
      <c r="M89" s="9"/>
      <c r="N89" s="31"/>
      <c r="O89" s="27"/>
      <c r="P89" s="10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 t="s">
        <v>262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9"/>
      <c r="AY89" s="8"/>
      <c r="BB89" s="52"/>
      <c r="BC89" s="15"/>
      <c r="BD89" s="56" t="s">
        <v>156</v>
      </c>
      <c r="BE89" s="15"/>
      <c r="BF89" s="15"/>
      <c r="BG89" s="15"/>
      <c r="BH89" s="15"/>
      <c r="BI89" s="15"/>
      <c r="BJ89" s="73" t="s">
        <v>121</v>
      </c>
      <c r="BK89" s="73"/>
      <c r="BL89" s="15"/>
      <c r="BM89" s="15"/>
      <c r="BN89" s="15"/>
      <c r="BO89" s="15"/>
      <c r="BP89" s="73" t="s">
        <v>122</v>
      </c>
      <c r="BQ89" s="73"/>
      <c r="BR89" s="15"/>
      <c r="BS89" s="15"/>
      <c r="BT89" s="15"/>
      <c r="BU89" s="15"/>
      <c r="BV89" s="73" t="s">
        <v>123</v>
      </c>
      <c r="BW89" s="73"/>
      <c r="BX89" s="15"/>
      <c r="BY89" s="15"/>
      <c r="BZ89" s="15"/>
      <c r="CA89" s="15"/>
      <c r="CB89" s="73" t="s">
        <v>136</v>
      </c>
      <c r="CC89" s="73"/>
      <c r="CD89" s="15"/>
      <c r="CE89" s="53"/>
    </row>
    <row r="90" spans="9:83" ht="13.5" thickBot="1">
      <c r="I90">
        <v>25</v>
      </c>
      <c r="J90" s="8">
        <v>3</v>
      </c>
      <c r="K90" s="9"/>
      <c r="L90" s="8"/>
      <c r="M90" s="9"/>
      <c r="N90" s="31"/>
      <c r="O90" s="27"/>
      <c r="P90" s="10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 t="s">
        <v>263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9"/>
      <c r="AY90" s="8"/>
      <c r="BB90" s="52"/>
      <c r="BC90" s="34"/>
      <c r="BD90" s="38" t="s">
        <v>157</v>
      </c>
      <c r="BE90" s="36"/>
      <c r="BF90" s="15"/>
      <c r="BG90" s="15"/>
      <c r="BH90" s="15"/>
      <c r="BI90" s="34"/>
      <c r="BJ90" s="74">
        <v>7</v>
      </c>
      <c r="BK90" s="74"/>
      <c r="BL90" s="36"/>
      <c r="BM90" s="15"/>
      <c r="BN90" s="15"/>
      <c r="BO90" s="34"/>
      <c r="BP90" s="74">
        <v>8</v>
      </c>
      <c r="BQ90" s="74"/>
      <c r="BR90" s="36"/>
      <c r="BS90" s="15"/>
      <c r="BT90" s="15"/>
      <c r="BU90" s="34"/>
      <c r="BV90" s="74">
        <v>9</v>
      </c>
      <c r="BW90" s="74"/>
      <c r="BX90" s="36"/>
      <c r="BY90" s="15"/>
      <c r="BZ90" s="15"/>
      <c r="CA90" s="34"/>
      <c r="CB90" s="74" t="s">
        <v>22</v>
      </c>
      <c r="CC90" s="74"/>
      <c r="CD90" s="36"/>
      <c r="CE90" s="53"/>
    </row>
    <row r="91" spans="9:83" ht="13.5" thickBot="1">
      <c r="I91">
        <v>26</v>
      </c>
      <c r="J91" s="8" t="s">
        <v>19</v>
      </c>
      <c r="K91" s="9"/>
      <c r="L91" s="8"/>
      <c r="M91" s="9"/>
      <c r="N91" s="31"/>
      <c r="O91" s="27"/>
      <c r="P91" s="10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 t="s">
        <v>264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9"/>
      <c r="AY91" s="8"/>
      <c r="BB91" s="52"/>
      <c r="BC91" s="34"/>
      <c r="BD91" s="35" t="s">
        <v>162</v>
      </c>
      <c r="BE91" s="36"/>
      <c r="BF91" s="15"/>
      <c r="BG91" s="15"/>
      <c r="BH91" s="15"/>
      <c r="BI91" s="34"/>
      <c r="BJ91" s="74" t="s">
        <v>81</v>
      </c>
      <c r="BK91" s="74"/>
      <c r="BL91" s="36"/>
      <c r="BM91" s="15"/>
      <c r="BN91" s="15"/>
      <c r="BO91" s="34"/>
      <c r="BP91" s="74" t="s">
        <v>82</v>
      </c>
      <c r="BQ91" s="74"/>
      <c r="BR91" s="36"/>
      <c r="BS91" s="15"/>
      <c r="BT91" s="15"/>
      <c r="BU91" s="34"/>
      <c r="BV91" s="74" t="s">
        <v>83</v>
      </c>
      <c r="BW91" s="74"/>
      <c r="BX91" s="36"/>
      <c r="BY91" s="15"/>
      <c r="BZ91" s="15"/>
      <c r="CA91" s="75" t="s">
        <v>298</v>
      </c>
      <c r="CB91" s="74"/>
      <c r="CC91" s="74"/>
      <c r="CD91" s="76"/>
      <c r="CE91" s="53"/>
    </row>
    <row r="92" spans="9:83" ht="12.75">
      <c r="I92">
        <v>27</v>
      </c>
      <c r="J92" s="8" t="s">
        <v>77</v>
      </c>
      <c r="K92" s="9"/>
      <c r="L92" s="8"/>
      <c r="M92" s="9"/>
      <c r="N92" s="31"/>
      <c r="O92" s="27"/>
      <c r="P92" s="2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 t="s">
        <v>265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9"/>
      <c r="AY92" s="8"/>
      <c r="BB92" s="52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53"/>
    </row>
    <row r="93" spans="9:83" ht="12.75">
      <c r="I93">
        <v>28</v>
      </c>
      <c r="J93" s="8">
        <v>0</v>
      </c>
      <c r="K93" s="9"/>
      <c r="L93" s="8"/>
      <c r="M93" s="9"/>
      <c r="N93" s="31"/>
      <c r="O93" s="27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9"/>
      <c r="AY93" s="8"/>
      <c r="BB93" s="52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53"/>
    </row>
    <row r="94" spans="9:83" ht="13.5" thickBot="1">
      <c r="I94">
        <v>29</v>
      </c>
      <c r="J94" s="8" t="s">
        <v>23</v>
      </c>
      <c r="K94" s="9"/>
      <c r="M94" s="10"/>
      <c r="N94" s="32"/>
      <c r="O94" s="2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9"/>
      <c r="AY94" s="8"/>
      <c r="BB94" s="52"/>
      <c r="BC94" s="15"/>
      <c r="BD94" s="15"/>
      <c r="BE94" s="15"/>
      <c r="BF94" s="15"/>
      <c r="BG94" s="15"/>
      <c r="BH94" s="15"/>
      <c r="BI94" s="15"/>
      <c r="BJ94" s="73" t="s">
        <v>54</v>
      </c>
      <c r="BK94" s="73"/>
      <c r="BL94" s="15"/>
      <c r="BM94" s="15"/>
      <c r="BN94" s="15"/>
      <c r="BO94" s="73" t="s">
        <v>56</v>
      </c>
      <c r="BP94" s="73"/>
      <c r="BQ94" s="73"/>
      <c r="BR94" s="73"/>
      <c r="BS94" s="15"/>
      <c r="BT94" s="15"/>
      <c r="BU94" s="15"/>
      <c r="BV94" s="73" t="s">
        <v>120</v>
      </c>
      <c r="BW94" s="73"/>
      <c r="BX94" s="15"/>
      <c r="BY94" s="15"/>
      <c r="BZ94" s="15"/>
      <c r="CA94" s="73" t="s">
        <v>163</v>
      </c>
      <c r="CB94" s="73"/>
      <c r="CC94" s="73"/>
      <c r="CD94" s="73"/>
      <c r="CE94" s="53"/>
    </row>
    <row r="95" spans="9:83" ht="13.5" thickBot="1">
      <c r="I95">
        <v>30</v>
      </c>
      <c r="J95" s="8" t="s">
        <v>52</v>
      </c>
      <c r="K95" s="9"/>
      <c r="M95" s="10"/>
      <c r="N95" s="32"/>
      <c r="O95" s="28"/>
      <c r="AX95" s="10"/>
      <c r="BB95" s="52"/>
      <c r="BC95" s="34"/>
      <c r="BD95" s="35" t="s">
        <v>158</v>
      </c>
      <c r="BE95" s="36"/>
      <c r="BF95" s="15"/>
      <c r="BG95" s="15"/>
      <c r="BH95" s="15"/>
      <c r="BI95" s="34"/>
      <c r="BJ95" s="74">
        <v>4</v>
      </c>
      <c r="BK95" s="74"/>
      <c r="BL95" s="36"/>
      <c r="BM95" s="15"/>
      <c r="BN95" s="15"/>
      <c r="BO95" s="34"/>
      <c r="BP95" s="74">
        <v>5</v>
      </c>
      <c r="BQ95" s="74"/>
      <c r="BR95" s="36"/>
      <c r="BS95" s="15"/>
      <c r="BT95" s="15"/>
      <c r="BU95" s="34"/>
      <c r="BV95" s="74">
        <v>6</v>
      </c>
      <c r="BW95" s="74"/>
      <c r="BX95" s="36"/>
      <c r="BY95" s="15"/>
      <c r="BZ95" s="15"/>
      <c r="CA95" s="34"/>
      <c r="CB95" s="74" t="s">
        <v>51</v>
      </c>
      <c r="CC95" s="74"/>
      <c r="CD95" s="36"/>
      <c r="CE95" s="53"/>
    </row>
    <row r="96" spans="9:83" ht="13.5" thickBot="1">
      <c r="I96">
        <v>31</v>
      </c>
      <c r="J96" s="8" t="s">
        <v>20</v>
      </c>
      <c r="K96" s="9"/>
      <c r="M96" s="10"/>
      <c r="N96" s="32"/>
      <c r="O96" s="28"/>
      <c r="AX96" s="10"/>
      <c r="BB96" s="52"/>
      <c r="BC96" s="34"/>
      <c r="BD96" s="35"/>
      <c r="BE96" s="36"/>
      <c r="BF96" s="15"/>
      <c r="BG96" s="15"/>
      <c r="BH96" s="15"/>
      <c r="BI96" s="34"/>
      <c r="BJ96" s="74" t="s">
        <v>55</v>
      </c>
      <c r="BK96" s="74"/>
      <c r="BL96" s="36"/>
      <c r="BM96" s="15"/>
      <c r="BN96" s="15"/>
      <c r="BO96" s="34"/>
      <c r="BP96" s="74" t="s">
        <v>84</v>
      </c>
      <c r="BQ96" s="74"/>
      <c r="BR96" s="36"/>
      <c r="BS96" s="15"/>
      <c r="BT96" s="15"/>
      <c r="BU96" s="34"/>
      <c r="BV96" s="74" t="s">
        <v>18</v>
      </c>
      <c r="BW96" s="74"/>
      <c r="BX96" s="36"/>
      <c r="BY96" s="15"/>
      <c r="BZ96" s="15"/>
      <c r="CA96" s="34"/>
      <c r="CB96" s="80" t="s">
        <v>160</v>
      </c>
      <c r="CC96" s="74"/>
      <c r="CD96" s="36"/>
      <c r="CE96" s="53"/>
    </row>
    <row r="97" spans="9:83" ht="12.75">
      <c r="I97">
        <v>32</v>
      </c>
      <c r="K97" s="9"/>
      <c r="M97" s="10"/>
      <c r="N97" s="32"/>
      <c r="O97" s="28"/>
      <c r="AX97" s="10"/>
      <c r="BB97" s="52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53"/>
    </row>
    <row r="98" spans="9:83" ht="12.75">
      <c r="I98">
        <v>33</v>
      </c>
      <c r="K98" s="9"/>
      <c r="M98" s="10"/>
      <c r="N98" s="32"/>
      <c r="O98" s="28"/>
      <c r="AX98" s="10"/>
      <c r="BB98" s="52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69" t="s">
        <v>107</v>
      </c>
      <c r="BQ98" s="69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53"/>
    </row>
    <row r="99" spans="9:83" ht="13.5" thickBot="1">
      <c r="I99">
        <v>34</v>
      </c>
      <c r="K99" s="9"/>
      <c r="M99" s="10"/>
      <c r="N99" s="32"/>
      <c r="O99" s="28"/>
      <c r="AX99" s="10"/>
      <c r="BB99" s="52"/>
      <c r="BC99" s="15"/>
      <c r="BD99" s="15"/>
      <c r="BE99" s="15"/>
      <c r="BF99" s="15"/>
      <c r="BG99" s="15"/>
      <c r="BH99" s="15"/>
      <c r="BI99" s="73" t="s">
        <v>228</v>
      </c>
      <c r="BJ99" s="73"/>
      <c r="BK99" s="73"/>
      <c r="BL99" s="73"/>
      <c r="BM99" s="15"/>
      <c r="BN99" s="15"/>
      <c r="BO99" s="73" t="s">
        <v>300</v>
      </c>
      <c r="BP99" s="73"/>
      <c r="BQ99" s="73"/>
      <c r="BR99" s="73"/>
      <c r="BS99" s="15"/>
      <c r="BT99" s="15"/>
      <c r="BU99" s="73" t="s">
        <v>95</v>
      </c>
      <c r="BV99" s="73"/>
      <c r="BW99" s="73"/>
      <c r="BX99" s="73"/>
      <c r="BY99" s="15"/>
      <c r="BZ99" s="15"/>
      <c r="CA99" s="15"/>
      <c r="CB99" s="82" t="s">
        <v>164</v>
      </c>
      <c r="CC99" s="73"/>
      <c r="CD99" s="15"/>
      <c r="CE99" s="53"/>
    </row>
    <row r="100" spans="9:83" ht="13.5" thickBot="1">
      <c r="I100">
        <v>35</v>
      </c>
      <c r="K100" s="9"/>
      <c r="M100" s="10"/>
      <c r="N100" s="32"/>
      <c r="O100" s="28"/>
      <c r="AX100" s="10"/>
      <c r="BB100" s="52"/>
      <c r="BC100" s="34"/>
      <c r="BD100" s="35" t="s">
        <v>159</v>
      </c>
      <c r="BE100" s="36"/>
      <c r="BF100" s="15"/>
      <c r="BG100" s="15"/>
      <c r="BH100" s="15"/>
      <c r="BI100" s="34"/>
      <c r="BJ100" s="74">
        <v>1</v>
      </c>
      <c r="BK100" s="74"/>
      <c r="BL100" s="36"/>
      <c r="BM100" s="15"/>
      <c r="BN100" s="15"/>
      <c r="BO100" s="34"/>
      <c r="BP100" s="74">
        <v>2</v>
      </c>
      <c r="BQ100" s="74"/>
      <c r="BR100" s="36"/>
      <c r="BS100" s="15"/>
      <c r="BT100" s="15"/>
      <c r="BU100" s="34"/>
      <c r="BV100" s="74">
        <v>3</v>
      </c>
      <c r="BW100" s="74"/>
      <c r="BX100" s="36"/>
      <c r="BY100" s="15"/>
      <c r="BZ100" s="15"/>
      <c r="CA100" s="34"/>
      <c r="CB100" s="77" t="s">
        <v>19</v>
      </c>
      <c r="CC100" s="74"/>
      <c r="CD100" s="36"/>
      <c r="CE100" s="53"/>
    </row>
    <row r="101" spans="10:83" ht="13.5" thickBot="1">
      <c r="J101" s="8"/>
      <c r="K101" s="9"/>
      <c r="M101" s="10"/>
      <c r="N101" s="32"/>
      <c r="O101" s="28"/>
      <c r="P101" s="2"/>
      <c r="AX101" s="10"/>
      <c r="BB101" s="52"/>
      <c r="BC101" s="34"/>
      <c r="BD101" s="35"/>
      <c r="BE101" s="36"/>
      <c r="BF101" s="15"/>
      <c r="BG101" s="15"/>
      <c r="BH101" s="15"/>
      <c r="BI101" s="34"/>
      <c r="BJ101" s="74" t="s">
        <v>85</v>
      </c>
      <c r="BK101" s="74"/>
      <c r="BL101" s="36"/>
      <c r="BM101" s="15"/>
      <c r="BN101" s="15"/>
      <c r="BO101" s="34"/>
      <c r="BP101" s="74" t="s">
        <v>53</v>
      </c>
      <c r="BQ101" s="74"/>
      <c r="BR101" s="36"/>
      <c r="BS101" s="15"/>
      <c r="BT101" s="15"/>
      <c r="BU101" s="34"/>
      <c r="BV101" s="74" t="s">
        <v>71</v>
      </c>
      <c r="BW101" s="74"/>
      <c r="BX101" s="36"/>
      <c r="BY101" s="15"/>
      <c r="BZ101" s="15"/>
      <c r="CA101" s="34"/>
      <c r="CB101" s="74" t="s">
        <v>24</v>
      </c>
      <c r="CC101" s="74"/>
      <c r="CD101" s="36"/>
      <c r="CE101" s="53"/>
    </row>
    <row r="102" spans="2:83" s="8" customFormat="1" ht="12.75">
      <c r="B102" s="5"/>
      <c r="J102" s="8">
        <v>31</v>
      </c>
      <c r="K102" s="9">
        <v>24</v>
      </c>
      <c r="L102" s="8">
        <v>10</v>
      </c>
      <c r="M102" s="9">
        <v>10</v>
      </c>
      <c r="N102" s="31">
        <v>40</v>
      </c>
      <c r="O102" s="27">
        <v>40</v>
      </c>
      <c r="P102" s="9"/>
      <c r="Q102" s="8">
        <v>5</v>
      </c>
      <c r="R102" s="8">
        <v>2</v>
      </c>
      <c r="S102" s="8">
        <v>7</v>
      </c>
      <c r="T102" s="8">
        <v>11</v>
      </c>
      <c r="U102" s="8">
        <v>3</v>
      </c>
      <c r="V102" s="8">
        <v>0</v>
      </c>
      <c r="W102" s="8">
        <v>8</v>
      </c>
      <c r="X102" s="8">
        <v>8</v>
      </c>
      <c r="Y102" s="8">
        <v>9</v>
      </c>
      <c r="Z102" s="8">
        <v>8</v>
      </c>
      <c r="AA102" s="8">
        <v>7</v>
      </c>
      <c r="AB102" s="8">
        <v>7</v>
      </c>
      <c r="AC102" s="8">
        <v>0</v>
      </c>
      <c r="AD102" s="8">
        <v>0</v>
      </c>
      <c r="AI102" s="8">
        <v>5</v>
      </c>
      <c r="AJ102" s="8">
        <v>5</v>
      </c>
      <c r="AK102" s="8">
        <v>0</v>
      </c>
      <c r="AL102" s="8">
        <v>3</v>
      </c>
      <c r="AM102" s="8">
        <v>3</v>
      </c>
      <c r="AN102" s="8">
        <v>3</v>
      </c>
      <c r="AO102" s="8">
        <v>4</v>
      </c>
      <c r="AP102" s="8">
        <v>0</v>
      </c>
      <c r="AQ102" s="8">
        <v>31</v>
      </c>
      <c r="AS102" s="8">
        <v>2</v>
      </c>
      <c r="AT102" s="8">
        <v>4</v>
      </c>
      <c r="AU102" s="8">
        <v>6</v>
      </c>
      <c r="AV102" s="8">
        <v>8</v>
      </c>
      <c r="AX102" s="9">
        <f>SUM(J102:AW102)</f>
        <v>304</v>
      </c>
      <c r="AY102" s="8" t="s">
        <v>39</v>
      </c>
      <c r="BB102" s="52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53"/>
    </row>
    <row r="103" spans="11:83" ht="12.75">
      <c r="K103" s="9"/>
      <c r="M103" s="10"/>
      <c r="N103" s="32"/>
      <c r="O103" s="28"/>
      <c r="P103" s="10"/>
      <c r="AX103" s="9"/>
      <c r="BB103" s="52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69" t="s">
        <v>299</v>
      </c>
      <c r="BS103" s="69"/>
      <c r="BT103" s="69"/>
      <c r="BU103" s="69"/>
      <c r="BV103" s="15"/>
      <c r="BW103" s="15"/>
      <c r="BX103" s="15"/>
      <c r="BY103" s="15"/>
      <c r="BZ103" s="15"/>
      <c r="CA103" s="15"/>
      <c r="CB103" s="15"/>
      <c r="CC103" s="15"/>
      <c r="CD103" s="15"/>
      <c r="CE103" s="53"/>
    </row>
    <row r="104" spans="10:83" ht="13.5" thickBot="1">
      <c r="J104" s="8">
        <f>J102</f>
        <v>31</v>
      </c>
      <c r="K104" s="9"/>
      <c r="L104" s="8">
        <f>SUM(K102:L102)</f>
        <v>34</v>
      </c>
      <c r="M104" s="10"/>
      <c r="N104" s="8">
        <f>SUM(M102:N102)</f>
        <v>50</v>
      </c>
      <c r="O104" s="27">
        <f>O102</f>
        <v>40</v>
      </c>
      <c r="P104" s="10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W104" s="8">
        <f>SUM(Q102:AW102)</f>
        <v>149</v>
      </c>
      <c r="AX104" s="9">
        <f>SUM(J104:AW104)</f>
        <v>304</v>
      </c>
      <c r="BB104" s="52"/>
      <c r="BC104" s="73"/>
      <c r="BD104" s="73"/>
      <c r="BE104" s="73"/>
      <c r="BF104" s="15"/>
      <c r="BG104" s="15"/>
      <c r="BH104" s="15"/>
      <c r="BI104" s="15"/>
      <c r="BJ104" s="81" t="s">
        <v>167</v>
      </c>
      <c r="BK104" s="81"/>
      <c r="BL104" s="15"/>
      <c r="BM104" s="15"/>
      <c r="BN104" s="15"/>
      <c r="BO104" s="15"/>
      <c r="BP104" s="81" t="s">
        <v>168</v>
      </c>
      <c r="BQ104" s="81"/>
      <c r="BR104" s="15"/>
      <c r="BS104" s="15"/>
      <c r="BT104" s="15"/>
      <c r="BU104" s="73" t="s">
        <v>295</v>
      </c>
      <c r="BV104" s="73"/>
      <c r="BW104" s="73"/>
      <c r="BX104" s="73"/>
      <c r="BY104" s="15"/>
      <c r="BZ104" s="15"/>
      <c r="CA104" s="73" t="s">
        <v>296</v>
      </c>
      <c r="CB104" s="73"/>
      <c r="CC104" s="73"/>
      <c r="CD104" s="73"/>
      <c r="CE104" s="53"/>
    </row>
    <row r="105" spans="10:83" ht="13.5" thickBot="1">
      <c r="J105" s="8"/>
      <c r="K105" s="9"/>
      <c r="M105" s="10"/>
      <c r="N105" s="31"/>
      <c r="O105" s="28"/>
      <c r="P105" s="10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9"/>
      <c r="BB105" s="52"/>
      <c r="BC105" s="34"/>
      <c r="BD105" s="35" t="s">
        <v>77</v>
      </c>
      <c r="BE105" s="36"/>
      <c r="BF105" s="15"/>
      <c r="BG105" s="15"/>
      <c r="BH105" s="15"/>
      <c r="BI105" s="34"/>
      <c r="BJ105" s="74">
        <v>0</v>
      </c>
      <c r="BK105" s="74"/>
      <c r="BL105" s="36"/>
      <c r="BM105" s="15"/>
      <c r="BN105" s="15"/>
      <c r="BO105" s="34"/>
      <c r="BP105" s="74" t="s">
        <v>23</v>
      </c>
      <c r="BQ105" s="74"/>
      <c r="BR105" s="36"/>
      <c r="BS105" s="15"/>
      <c r="BT105" s="15"/>
      <c r="BU105" s="34"/>
      <c r="BV105" s="77" t="s">
        <v>52</v>
      </c>
      <c r="BW105" s="74"/>
      <c r="BX105" s="36"/>
      <c r="BY105" s="15"/>
      <c r="BZ105" s="15"/>
      <c r="CA105" s="34"/>
      <c r="CB105" s="77" t="s">
        <v>20</v>
      </c>
      <c r="CC105" s="74"/>
      <c r="CD105" s="36"/>
      <c r="CE105" s="53"/>
    </row>
    <row r="106" spans="10:83" ht="13.5" thickBot="1">
      <c r="J106" s="8">
        <f>J104</f>
        <v>31</v>
      </c>
      <c r="K106" s="9"/>
      <c r="L106" s="8">
        <f>2*L104</f>
        <v>68</v>
      </c>
      <c r="M106" s="10"/>
      <c r="N106" s="31">
        <f>3*N104</f>
        <v>150</v>
      </c>
      <c r="O106" s="27">
        <f>4*O104</f>
        <v>160</v>
      </c>
      <c r="P106" s="10"/>
      <c r="Q106" s="8">
        <v>20</v>
      </c>
      <c r="R106" s="8">
        <v>4</v>
      </c>
      <c r="S106" s="8">
        <v>14</v>
      </c>
      <c r="T106" s="8">
        <v>22</v>
      </c>
      <c r="U106" s="8">
        <v>8</v>
      </c>
      <c r="V106" s="8">
        <v>0</v>
      </c>
      <c r="W106" s="8">
        <v>18</v>
      </c>
      <c r="X106" s="8">
        <v>18</v>
      </c>
      <c r="Y106" s="8">
        <v>20</v>
      </c>
      <c r="Z106" s="8">
        <v>18</v>
      </c>
      <c r="AA106" s="8">
        <v>16</v>
      </c>
      <c r="AB106" s="8">
        <v>16</v>
      </c>
      <c r="AC106" s="8">
        <v>0</v>
      </c>
      <c r="AD106" s="8">
        <v>0</v>
      </c>
      <c r="AE106" s="8"/>
      <c r="AF106" s="8"/>
      <c r="AG106" s="8"/>
      <c r="AH106" s="8"/>
      <c r="AI106" s="8">
        <v>11</v>
      </c>
      <c r="AJ106" s="8">
        <v>10</v>
      </c>
      <c r="AK106" s="8">
        <v>0</v>
      </c>
      <c r="AL106" s="8">
        <v>8</v>
      </c>
      <c r="AM106" s="8">
        <v>8</v>
      </c>
      <c r="AN106" s="8">
        <v>8</v>
      </c>
      <c r="AO106" s="8">
        <v>10</v>
      </c>
      <c r="AP106" s="8">
        <v>0</v>
      </c>
      <c r="AQ106" s="8">
        <v>223</v>
      </c>
      <c r="AR106" s="8"/>
      <c r="AS106" s="8">
        <v>13</v>
      </c>
      <c r="AT106" s="8">
        <v>22</v>
      </c>
      <c r="AU106" s="8">
        <v>45</v>
      </c>
      <c r="AV106" s="8">
        <v>76</v>
      </c>
      <c r="AW106" s="8"/>
      <c r="AX106" s="9">
        <f>SUM(J106:AW106)</f>
        <v>1017</v>
      </c>
      <c r="AY106" t="s">
        <v>40</v>
      </c>
      <c r="BB106" s="52"/>
      <c r="BC106" s="34"/>
      <c r="BD106" s="35" t="s">
        <v>72</v>
      </c>
      <c r="BE106" s="36"/>
      <c r="BF106" s="15"/>
      <c r="BG106" s="15"/>
      <c r="BH106" s="15"/>
      <c r="BI106" s="34"/>
      <c r="BJ106" s="74" t="s">
        <v>86</v>
      </c>
      <c r="BK106" s="74"/>
      <c r="BL106" s="36"/>
      <c r="BM106" s="15"/>
      <c r="BN106" s="15"/>
      <c r="BO106" s="34"/>
      <c r="BP106" s="74" t="s">
        <v>87</v>
      </c>
      <c r="BQ106" s="74"/>
      <c r="BR106" s="36"/>
      <c r="BS106" s="15"/>
      <c r="BT106" s="15"/>
      <c r="BU106" s="34"/>
      <c r="BV106" s="74" t="s">
        <v>88</v>
      </c>
      <c r="BW106" s="74"/>
      <c r="BX106" s="36"/>
      <c r="BY106" s="15"/>
      <c r="BZ106" s="15"/>
      <c r="CA106" s="34"/>
      <c r="CB106" s="74" t="s">
        <v>74</v>
      </c>
      <c r="CC106" s="74"/>
      <c r="CD106" s="36"/>
      <c r="CE106" s="53"/>
    </row>
    <row r="107" spans="11:83" ht="13.5" thickBot="1">
      <c r="K107" s="8"/>
      <c r="O107"/>
      <c r="AW107" s="8"/>
      <c r="AX107" s="10"/>
      <c r="BB107" s="5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5"/>
      <c r="BW107" s="45"/>
      <c r="BX107" s="4"/>
      <c r="BY107" s="4"/>
      <c r="BZ107" s="4"/>
      <c r="CA107" s="4"/>
      <c r="CB107" s="4"/>
      <c r="CC107" s="4"/>
      <c r="CD107" s="4"/>
      <c r="CE107" s="55"/>
    </row>
    <row r="108" spans="11:50" ht="12.75">
      <c r="K108" s="8"/>
      <c r="O108"/>
      <c r="AW108" s="8">
        <f>SUM(Q106:AW106)</f>
        <v>608</v>
      </c>
      <c r="AX108" s="10"/>
    </row>
    <row r="109" spans="41:43" ht="12.75">
      <c r="AO109" s="67">
        <f>3*10</f>
        <v>30</v>
      </c>
      <c r="AP109" t="s">
        <v>309</v>
      </c>
      <c r="AQ109">
        <f>5*10</f>
        <v>50</v>
      </c>
    </row>
    <row r="110" spans="21:43" ht="12.75">
      <c r="U110">
        <v>6</v>
      </c>
      <c r="AI110">
        <v>10</v>
      </c>
      <c r="AJ110">
        <v>10</v>
      </c>
      <c r="AL110">
        <v>6</v>
      </c>
      <c r="AM110">
        <v>6</v>
      </c>
      <c r="AN110">
        <v>6</v>
      </c>
      <c r="AO110" s="67">
        <f>4*2</f>
        <v>8</v>
      </c>
      <c r="AP110" t="s">
        <v>310</v>
      </c>
      <c r="AQ110">
        <f>6*2</f>
        <v>12</v>
      </c>
    </row>
    <row r="111" spans="41:48" ht="12.75">
      <c r="AO111" s="67">
        <v>2</v>
      </c>
      <c r="AP111" s="8" t="s">
        <v>137</v>
      </c>
      <c r="AQ111">
        <v>4</v>
      </c>
      <c r="AV111">
        <f>AW108/AW104</f>
        <v>4.080536912751678</v>
      </c>
    </row>
    <row r="112" spans="41:43" ht="12.75">
      <c r="AO112" s="67">
        <v>4</v>
      </c>
      <c r="AP112" s="8" t="s">
        <v>138</v>
      </c>
      <c r="AQ112">
        <v>5</v>
      </c>
    </row>
    <row r="113" spans="41:43" ht="12.75">
      <c r="AO113" s="67">
        <v>2</v>
      </c>
      <c r="AP113" s="8" t="s">
        <v>139</v>
      </c>
      <c r="AQ113">
        <v>5</v>
      </c>
    </row>
    <row r="114" spans="41:43" ht="12.75">
      <c r="AO114" s="67">
        <v>4</v>
      </c>
      <c r="AP114" s="15" t="s">
        <v>140</v>
      </c>
      <c r="AQ114">
        <v>6</v>
      </c>
    </row>
    <row r="115" spans="41:43" ht="12.75">
      <c r="AO115" s="67">
        <v>2</v>
      </c>
      <c r="AP115" s="8">
        <v>1.23</v>
      </c>
      <c r="AQ115">
        <v>6</v>
      </c>
    </row>
    <row r="116" spans="41:43" ht="12.75">
      <c r="AO116" s="67">
        <v>4</v>
      </c>
      <c r="AP116" s="23" t="s">
        <v>141</v>
      </c>
      <c r="AQ116">
        <v>7</v>
      </c>
    </row>
    <row r="117" spans="41:43" ht="12.75">
      <c r="AO117" s="67">
        <v>2</v>
      </c>
      <c r="AP117" s="8">
        <v>1000</v>
      </c>
      <c r="AQ117">
        <v>7</v>
      </c>
    </row>
    <row r="118" spans="41:43" ht="12.75">
      <c r="AO118" s="67">
        <v>4</v>
      </c>
      <c r="AP118" s="23" t="s">
        <v>142</v>
      </c>
      <c r="AQ118">
        <v>8</v>
      </c>
    </row>
    <row r="119" spans="41:43" ht="12.75">
      <c r="AO119" s="67">
        <v>2</v>
      </c>
      <c r="AP119" s="8" t="s">
        <v>143</v>
      </c>
      <c r="AQ119">
        <v>8</v>
      </c>
    </row>
    <row r="120" spans="41:43" ht="12.75">
      <c r="AO120" s="67">
        <v>4</v>
      </c>
      <c r="AP120" s="8" t="s">
        <v>144</v>
      </c>
      <c r="AQ120">
        <v>9</v>
      </c>
    </row>
    <row r="121" spans="41:43" ht="12.75">
      <c r="AO121" s="67">
        <v>6</v>
      </c>
      <c r="AP121" s="8" t="s">
        <v>75</v>
      </c>
      <c r="AQ121">
        <v>10</v>
      </c>
    </row>
    <row r="122" spans="41:43" ht="12.75">
      <c r="AO122" s="67">
        <v>3</v>
      </c>
      <c r="AP122" s="8" t="s">
        <v>145</v>
      </c>
      <c r="AQ122">
        <v>9</v>
      </c>
    </row>
    <row r="123" spans="41:43" ht="12.75">
      <c r="AO123" s="67">
        <v>4</v>
      </c>
      <c r="AP123" s="8" t="s">
        <v>146</v>
      </c>
      <c r="AQ123">
        <v>10</v>
      </c>
    </row>
    <row r="124" spans="41:43" ht="12.75">
      <c r="AO124" s="67">
        <v>5</v>
      </c>
      <c r="AP124" s="8" t="s">
        <v>147</v>
      </c>
      <c r="AQ124">
        <v>11</v>
      </c>
    </row>
    <row r="125" spans="41:43" ht="12.75">
      <c r="AO125" s="67">
        <v>6</v>
      </c>
      <c r="AP125" s="8" t="s">
        <v>148</v>
      </c>
      <c r="AQ125">
        <v>12</v>
      </c>
    </row>
    <row r="126" spans="41:43" ht="12.75">
      <c r="AO126" s="67">
        <v>2</v>
      </c>
      <c r="AP126" s="8" t="s">
        <v>149</v>
      </c>
      <c r="AQ126">
        <v>10</v>
      </c>
    </row>
    <row r="127" spans="41:43" ht="12.75">
      <c r="AO127" s="67">
        <v>4</v>
      </c>
      <c r="AP127" s="8" t="s">
        <v>150</v>
      </c>
      <c r="AQ127">
        <v>11</v>
      </c>
    </row>
    <row r="128" spans="41:43" ht="12.75">
      <c r="AO128" s="67">
        <v>2</v>
      </c>
      <c r="AP128" s="8" t="s">
        <v>151</v>
      </c>
      <c r="AQ128">
        <v>11</v>
      </c>
    </row>
    <row r="129" spans="41:43" ht="12.75">
      <c r="AO129" s="67">
        <v>4</v>
      </c>
      <c r="AP129" s="8" t="s">
        <v>152</v>
      </c>
      <c r="AQ129">
        <v>12</v>
      </c>
    </row>
    <row r="131" spans="41:43" ht="12.75">
      <c r="AO131">
        <f>SUM(AO109:AO129)</f>
        <v>104</v>
      </c>
      <c r="AQ131">
        <f>SUM(AQ109:AQ129)</f>
        <v>223</v>
      </c>
    </row>
  </sheetData>
  <sheetProtection/>
  <mergeCells count="182">
    <mergeCell ref="AZ18:BB18"/>
    <mergeCell ref="BG18:BH18"/>
    <mergeCell ref="AI19:AJ19"/>
    <mergeCell ref="AD12:AJ12"/>
    <mergeCell ref="U13:V13"/>
    <mergeCell ref="U14:V14"/>
    <mergeCell ref="T15:AC15"/>
    <mergeCell ref="AI18:AJ18"/>
    <mergeCell ref="AT18:AU18"/>
    <mergeCell ref="AT19:AU19"/>
    <mergeCell ref="AZ19:BB19"/>
    <mergeCell ref="BG19:BH19"/>
    <mergeCell ref="AI20:AJ20"/>
    <mergeCell ref="AT20:AU20"/>
    <mergeCell ref="AZ20:BB20"/>
    <mergeCell ref="BG20:BH20"/>
    <mergeCell ref="BG25:BH25"/>
    <mergeCell ref="AI24:AJ24"/>
    <mergeCell ref="AT24:AU24"/>
    <mergeCell ref="AZ24:BB24"/>
    <mergeCell ref="BG24:BH24"/>
    <mergeCell ref="AI23:AJ23"/>
    <mergeCell ref="AT23:AU23"/>
    <mergeCell ref="AZ23:BB23"/>
    <mergeCell ref="BG23:BH23"/>
    <mergeCell ref="AT27:AU27"/>
    <mergeCell ref="AI28:AJ28"/>
    <mergeCell ref="AT28:AU28"/>
    <mergeCell ref="AZ28:BB28"/>
    <mergeCell ref="AI25:AJ25"/>
    <mergeCell ref="AT25:AU25"/>
    <mergeCell ref="AZ25:BB25"/>
    <mergeCell ref="AI30:AJ30"/>
    <mergeCell ref="AT30:AU30"/>
    <mergeCell ref="AZ30:BB30"/>
    <mergeCell ref="BG30:BH30"/>
    <mergeCell ref="BG28:BH28"/>
    <mergeCell ref="AI29:AJ29"/>
    <mergeCell ref="AT29:AU29"/>
    <mergeCell ref="AZ29:BB29"/>
    <mergeCell ref="BG29:BH29"/>
    <mergeCell ref="AI34:AJ34"/>
    <mergeCell ref="AT34:AU34"/>
    <mergeCell ref="AZ34:BB34"/>
    <mergeCell ref="BG34:BH34"/>
    <mergeCell ref="AI33:AJ33"/>
    <mergeCell ref="AT33:AU33"/>
    <mergeCell ref="AZ33:BB33"/>
    <mergeCell ref="BG33:BH33"/>
    <mergeCell ref="BF71:BG71"/>
    <mergeCell ref="BJ68:BK68"/>
    <mergeCell ref="AI35:AJ35"/>
    <mergeCell ref="AT35:AU35"/>
    <mergeCell ref="AZ35:BB35"/>
    <mergeCell ref="BG35:BH35"/>
    <mergeCell ref="BJ53:BK53"/>
    <mergeCell ref="BF47:BG47"/>
    <mergeCell ref="BF48:BG48"/>
    <mergeCell ref="BP57:BQ57"/>
    <mergeCell ref="BV57:BW57"/>
    <mergeCell ref="CB57:CC57"/>
    <mergeCell ref="CB58:CC58"/>
    <mergeCell ref="BV58:BW58"/>
    <mergeCell ref="AZ36:BB36"/>
    <mergeCell ref="BP53:BQ53"/>
    <mergeCell ref="BV53:BW53"/>
    <mergeCell ref="CB53:CC53"/>
    <mergeCell ref="BP54:BQ54"/>
    <mergeCell ref="BV54:BW54"/>
    <mergeCell ref="CB54:CC54"/>
    <mergeCell ref="CB89:CC89"/>
    <mergeCell ref="BJ59:BK59"/>
    <mergeCell ref="BP59:BQ59"/>
    <mergeCell ref="BV59:BW59"/>
    <mergeCell ref="CB59:CC59"/>
    <mergeCell ref="CB64:CC64"/>
    <mergeCell ref="BP67:BQ67"/>
    <mergeCell ref="BV67:BW67"/>
    <mergeCell ref="BV52:BW52"/>
    <mergeCell ref="CB52:CC52"/>
    <mergeCell ref="BJ89:BK89"/>
    <mergeCell ref="BP89:BQ89"/>
    <mergeCell ref="BV89:BW89"/>
    <mergeCell ref="BJ54:BK54"/>
    <mergeCell ref="BJ57:BK57"/>
    <mergeCell ref="BJ58:BK58"/>
    <mergeCell ref="BP58:BQ58"/>
    <mergeCell ref="BP61:BQ61"/>
    <mergeCell ref="CB105:CC105"/>
    <mergeCell ref="CB106:CC106"/>
    <mergeCell ref="BE49:BH49"/>
    <mergeCell ref="BJ52:BK52"/>
    <mergeCell ref="BE85:BH85"/>
    <mergeCell ref="BE86:BH86"/>
    <mergeCell ref="BC79:BE79"/>
    <mergeCell ref="BH79:BJ79"/>
    <mergeCell ref="BJ67:BK67"/>
    <mergeCell ref="BP52:BQ52"/>
    <mergeCell ref="BJ105:BK105"/>
    <mergeCell ref="BJ106:BK106"/>
    <mergeCell ref="BP105:BQ105"/>
    <mergeCell ref="BP106:BQ106"/>
    <mergeCell ref="BV105:BW105"/>
    <mergeCell ref="BV106:BW106"/>
    <mergeCell ref="BI99:BL99"/>
    <mergeCell ref="BP96:BQ96"/>
    <mergeCell ref="BJ94:BK94"/>
    <mergeCell ref="BV94:BW94"/>
    <mergeCell ref="CA104:CD104"/>
    <mergeCell ref="CB99:CC99"/>
    <mergeCell ref="CB100:CC100"/>
    <mergeCell ref="CA94:CD94"/>
    <mergeCell ref="BP101:BQ101"/>
    <mergeCell ref="BV100:BW100"/>
    <mergeCell ref="BV101:BW101"/>
    <mergeCell ref="CA91:CD91"/>
    <mergeCell ref="BU104:BX104"/>
    <mergeCell ref="BU99:BX99"/>
    <mergeCell ref="BJ100:BK100"/>
    <mergeCell ref="BO94:BR94"/>
    <mergeCell ref="BV95:BW95"/>
    <mergeCell ref="BV96:BW96"/>
    <mergeCell ref="CB101:CC101"/>
    <mergeCell ref="BJ104:BK104"/>
    <mergeCell ref="BP104:BQ104"/>
    <mergeCell ref="BO99:BR99"/>
    <mergeCell ref="BJ101:BK101"/>
    <mergeCell ref="BP100:BQ100"/>
    <mergeCell ref="CB62:CC62"/>
    <mergeCell ref="BJ63:BK63"/>
    <mergeCell ref="BP63:BQ63"/>
    <mergeCell ref="BV63:BW63"/>
    <mergeCell ref="CB63:CC63"/>
    <mergeCell ref="BJ62:BK62"/>
    <mergeCell ref="BP62:BQ62"/>
    <mergeCell ref="BV62:BW62"/>
    <mergeCell ref="CB67:CC67"/>
    <mergeCell ref="BJ64:BK64"/>
    <mergeCell ref="BP64:BQ64"/>
    <mergeCell ref="BV64:BW64"/>
    <mergeCell ref="CB95:CC95"/>
    <mergeCell ref="CB96:CC96"/>
    <mergeCell ref="BP91:BQ91"/>
    <mergeCell ref="BV90:BW90"/>
    <mergeCell ref="BV91:BW91"/>
    <mergeCell ref="BJ69:BK69"/>
    <mergeCell ref="BP68:BQ68"/>
    <mergeCell ref="BV68:BW68"/>
    <mergeCell ref="CB68:CC68"/>
    <mergeCell ref="CB74:CD74"/>
    <mergeCell ref="BV74:BZ74"/>
    <mergeCell ref="BP69:BQ69"/>
    <mergeCell ref="BV69:BW69"/>
    <mergeCell ref="CB69:CC69"/>
    <mergeCell ref="BV70:BW70"/>
    <mergeCell ref="BW79:BY79"/>
    <mergeCell ref="CB79:CD79"/>
    <mergeCell ref="BC74:BE74"/>
    <mergeCell ref="BH74:BJ74"/>
    <mergeCell ref="BM74:BO74"/>
    <mergeCell ref="BR74:BT74"/>
    <mergeCell ref="BM79:BO79"/>
    <mergeCell ref="BC104:BE104"/>
    <mergeCell ref="BE84:BH84"/>
    <mergeCell ref="BM81:BO81"/>
    <mergeCell ref="CB84:CD84"/>
    <mergeCell ref="BW81:BY81"/>
    <mergeCell ref="BM84:BO84"/>
    <mergeCell ref="BR84:BT84"/>
    <mergeCell ref="BW84:BY84"/>
    <mergeCell ref="CB90:CC90"/>
    <mergeCell ref="BJ95:BK95"/>
    <mergeCell ref="BP83:BQ83"/>
    <mergeCell ref="BR103:BU103"/>
    <mergeCell ref="BP98:BQ98"/>
    <mergeCell ref="BH76:BJ76"/>
    <mergeCell ref="BR79:BT79"/>
    <mergeCell ref="BJ96:BK96"/>
    <mergeCell ref="BP95:BQ95"/>
    <mergeCell ref="BJ90:BK90"/>
    <mergeCell ref="BJ91:BK91"/>
    <mergeCell ref="BP90:BQ9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2011-03-27T21:43:48Z</dcterms:modified>
  <cp:category/>
  <cp:version/>
  <cp:contentType/>
  <cp:contentStatus/>
</cp:coreProperties>
</file>